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tables/table3.xml" ContentType="application/vnd.openxmlformats-officedocument.spreadsheetml.table+xml"/>
  <Override PartName="/xl/charts/chart5.xml" ContentType="application/vnd.openxmlformats-officedocument.drawingml.chart+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5.xml" ContentType="application/vnd.openxmlformats-officedocument.spreadsheetml.pivotTable+xml"/>
  <Override PartName="/xl/drawings/drawing5.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6.xml" ContentType="application/vnd.openxmlformats-officedocument.spreadsheetml.pivotTable+xml"/>
  <Override PartName="/xl/drawings/drawing6.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7.xml" ContentType="application/vnd.openxmlformats-officedocument.spreadsheetml.pivotTable+xml"/>
  <Override PartName="/xl/drawings/drawing7.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8.xml" ContentType="application/vnd.openxmlformats-officedocument.spreadsheetml.pivotTable+xml"/>
  <Override PartName="/xl/drawings/drawing8.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PETER\Desktop\"/>
    </mc:Choice>
  </mc:AlternateContent>
  <xr:revisionPtr revIDLastSave="0" documentId="13_ncr:1_{8271F980-7799-40A3-BDE8-AEA824C09868}" xr6:coauthVersionLast="47" xr6:coauthVersionMax="47" xr10:uidLastSave="{00000000-0000-0000-0000-000000000000}"/>
  <bookViews>
    <workbookView xWindow="-108" yWindow="-108" windowWidth="23256" windowHeight="12456" xr2:uid="{00000000-000D-0000-FFFF-FFFF00000000}"/>
  </bookViews>
  <sheets>
    <sheet name="Summary" sheetId="24" r:id="rId1"/>
    <sheet name="Orders" sheetId="1" r:id="rId2"/>
    <sheet name="Time Series Analysis" sheetId="23" r:id="rId3"/>
    <sheet name="Product Analysis" sheetId="14" r:id="rId4"/>
    <sheet name="Region Analysis" sheetId="3" r:id="rId5"/>
    <sheet name="Product Category Analysis" sheetId="4" r:id="rId6"/>
    <sheet name="Customer Segment Analysis" sheetId="11" r:id="rId7"/>
    <sheet name="Discount Analysis" sheetId="8" r:id="rId8"/>
    <sheet name="Salespeople Analysis" sheetId="16" r:id="rId9"/>
    <sheet name="Payment Method Analysis" sheetId="17" r:id="rId10"/>
  </sheets>
  <calcPr calcId="191029" iterateDelta="1E-4"/>
  <pivotCaches>
    <pivotCache cacheId="0"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 i="4" l="1"/>
  <c r="J7" i="4"/>
  <c r="J5" i="4"/>
  <c r="J6" i="4"/>
  <c r="J8" i="4"/>
  <c r="B17" i="24"/>
  <c r="B22" i="24"/>
  <c r="B21" i="24"/>
  <c r="B18" i="24"/>
  <c r="B16" i="24"/>
  <c r="B15" i="24"/>
  <c r="B5" i="24"/>
  <c r="B4" i="24"/>
  <c r="G4" i="3"/>
  <c r="B20" i="24" s="1"/>
  <c r="G7" i="3"/>
  <c r="G6" i="3"/>
  <c r="B19" i="24" s="1"/>
  <c r="G5" i="3"/>
  <c r="T3"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T625" i="1"/>
  <c r="T626" i="1"/>
  <c r="T627" i="1"/>
  <c r="T628" i="1"/>
  <c r="T629" i="1"/>
  <c r="T630" i="1"/>
  <c r="T631" i="1"/>
  <c r="T632" i="1"/>
  <c r="T633" i="1"/>
  <c r="T634" i="1"/>
  <c r="T635" i="1"/>
  <c r="T636" i="1"/>
  <c r="T637" i="1"/>
  <c r="T638" i="1"/>
  <c r="T639" i="1"/>
  <c r="T640" i="1"/>
  <c r="T641" i="1"/>
  <c r="T642" i="1"/>
  <c r="T643" i="1"/>
  <c r="T644" i="1"/>
  <c r="T645" i="1"/>
  <c r="T646"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976" i="1"/>
  <c r="T977" i="1"/>
  <c r="T978" i="1"/>
  <c r="T979" i="1"/>
  <c r="T980" i="1"/>
  <c r="T981" i="1"/>
  <c r="T982" i="1"/>
  <c r="T983" i="1"/>
  <c r="T984" i="1"/>
  <c r="T985" i="1"/>
  <c r="T986" i="1"/>
  <c r="T987" i="1"/>
  <c r="T988" i="1"/>
  <c r="T989" i="1"/>
  <c r="T990" i="1"/>
  <c r="T991" i="1"/>
  <c r="T992" i="1"/>
  <c r="T993" i="1"/>
  <c r="T994" i="1"/>
  <c r="T995" i="1"/>
  <c r="T996" i="1"/>
  <c r="T997" i="1"/>
  <c r="T998" i="1"/>
  <c r="T999" i="1"/>
  <c r="T1000" i="1"/>
  <c r="T1001" i="1"/>
  <c r="T2" i="1"/>
  <c r="S2" i="1"/>
  <c r="S3" i="1"/>
  <c r="S4" i="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16" i="1"/>
  <c r="S517" i="1"/>
  <c r="S518" i="1"/>
  <c r="S519" i="1"/>
  <c r="S520" i="1"/>
  <c r="S521" i="1"/>
  <c r="S522" i="1"/>
  <c r="S523" i="1"/>
  <c r="S524" i="1"/>
  <c r="S525" i="1"/>
  <c r="S526" i="1"/>
  <c r="S527" i="1"/>
  <c r="S528" i="1"/>
  <c r="S529" i="1"/>
  <c r="S530" i="1"/>
  <c r="S531" i="1"/>
  <c r="S532" i="1"/>
  <c r="S533" i="1"/>
  <c r="S534" i="1"/>
  <c r="S535" i="1"/>
  <c r="S536" i="1"/>
  <c r="S537" i="1"/>
  <c r="S538" i="1"/>
  <c r="S539" i="1"/>
  <c r="S540" i="1"/>
  <c r="S541" i="1"/>
  <c r="S542" i="1"/>
  <c r="S543" i="1"/>
  <c r="S544" i="1"/>
  <c r="S545" i="1"/>
  <c r="S546" i="1"/>
  <c r="S547" i="1"/>
  <c r="S548" i="1"/>
  <c r="S549" i="1"/>
  <c r="S550" i="1"/>
  <c r="S551" i="1"/>
  <c r="S552" i="1"/>
  <c r="S553" i="1"/>
  <c r="S554" i="1"/>
  <c r="S555" i="1"/>
  <c r="S556" i="1"/>
  <c r="S557" i="1"/>
  <c r="S558" i="1"/>
  <c r="S559" i="1"/>
  <c r="S560" i="1"/>
  <c r="S561" i="1"/>
  <c r="S562" i="1"/>
  <c r="S563" i="1"/>
  <c r="S564" i="1"/>
  <c r="S565" i="1"/>
  <c r="S566" i="1"/>
  <c r="S567" i="1"/>
  <c r="S568" i="1"/>
  <c r="S569" i="1"/>
  <c r="S570" i="1"/>
  <c r="S571" i="1"/>
  <c r="S572" i="1"/>
  <c r="S573" i="1"/>
  <c r="S574" i="1"/>
  <c r="S575" i="1"/>
  <c r="S576" i="1"/>
  <c r="S577" i="1"/>
  <c r="S578" i="1"/>
  <c r="S579" i="1"/>
  <c r="S580" i="1"/>
  <c r="S581" i="1"/>
  <c r="S582"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8" i="1"/>
  <c r="S649" i="1"/>
  <c r="S650" i="1"/>
  <c r="S651" i="1"/>
  <c r="S652" i="1"/>
  <c r="S653" i="1"/>
  <c r="S654" i="1"/>
  <c r="S655" i="1"/>
  <c r="S656" i="1"/>
  <c r="S657" i="1"/>
  <c r="S658" i="1"/>
  <c r="S659" i="1"/>
  <c r="S660" i="1"/>
  <c r="S661" i="1"/>
  <c r="S662" i="1"/>
  <c r="S663" i="1"/>
  <c r="S664" i="1"/>
  <c r="S665" i="1"/>
  <c r="S666" i="1"/>
  <c r="S667" i="1"/>
  <c r="S668" i="1"/>
  <c r="S669" i="1"/>
  <c r="S670" i="1"/>
  <c r="S671" i="1"/>
  <c r="S672" i="1"/>
  <c r="S673" i="1"/>
  <c r="S674" i="1"/>
  <c r="S675" i="1"/>
  <c r="S676"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S734" i="1"/>
  <c r="S735" i="1"/>
  <c r="S736" i="1"/>
  <c r="S737" i="1"/>
  <c r="S738" i="1"/>
  <c r="S739" i="1"/>
  <c r="S740" i="1"/>
  <c r="S741" i="1"/>
  <c r="S742" i="1"/>
  <c r="S743" i="1"/>
  <c r="S744" i="1"/>
  <c r="S745" i="1"/>
  <c r="S746" i="1"/>
  <c r="S747" i="1"/>
  <c r="S748" i="1"/>
  <c r="S749" i="1"/>
  <c r="S750" i="1"/>
  <c r="S751" i="1"/>
  <c r="S752" i="1"/>
  <c r="S753" i="1"/>
  <c r="S754" i="1"/>
  <c r="S755" i="1"/>
  <c r="S756" i="1"/>
  <c r="S757" i="1"/>
  <c r="S758" i="1"/>
  <c r="S759" i="1"/>
  <c r="S760" i="1"/>
  <c r="S761" i="1"/>
  <c r="S762" i="1"/>
  <c r="S763" i="1"/>
  <c r="S764" i="1"/>
  <c r="S765" i="1"/>
  <c r="S766" i="1"/>
  <c r="S767" i="1"/>
  <c r="S768" i="1"/>
  <c r="S769" i="1"/>
  <c r="S770" i="1"/>
  <c r="S771" i="1"/>
  <c r="S772" i="1"/>
  <c r="S773" i="1"/>
  <c r="S774" i="1"/>
  <c r="S775" i="1"/>
  <c r="S776" i="1"/>
  <c r="S777" i="1"/>
  <c r="S778" i="1"/>
  <c r="S779" i="1"/>
  <c r="S780" i="1"/>
  <c r="S781" i="1"/>
  <c r="S782" i="1"/>
  <c r="S783" i="1"/>
  <c r="S784" i="1"/>
  <c r="S785" i="1"/>
  <c r="S786" i="1"/>
  <c r="S787" i="1"/>
  <c r="S788" i="1"/>
  <c r="S789" i="1"/>
  <c r="S790" i="1"/>
  <c r="S791" i="1"/>
  <c r="S792" i="1"/>
  <c r="S793" i="1"/>
  <c r="S794" i="1"/>
  <c r="S795" i="1"/>
  <c r="S796" i="1"/>
  <c r="S797" i="1"/>
  <c r="S798"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3" i="1"/>
  <c r="S994" i="1"/>
  <c r="S995" i="1"/>
  <c r="S996" i="1"/>
  <c r="S997" i="1"/>
  <c r="S998" i="1"/>
  <c r="S999" i="1"/>
  <c r="S1000" i="1"/>
  <c r="S1001" i="1"/>
  <c r="D2" i="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B6" i="24" l="1"/>
  <c r="U5" i="1"/>
  <c r="U13" i="1"/>
  <c r="U21" i="1"/>
  <c r="U29" i="1"/>
  <c r="U37" i="1"/>
  <c r="U45" i="1"/>
  <c r="U53" i="1"/>
  <c r="U61" i="1"/>
  <c r="U69" i="1"/>
  <c r="U77" i="1"/>
  <c r="U85" i="1"/>
  <c r="U93" i="1"/>
  <c r="U101" i="1"/>
  <c r="U109" i="1"/>
  <c r="U117" i="1"/>
  <c r="U125" i="1"/>
  <c r="U133" i="1"/>
  <c r="U141" i="1"/>
  <c r="U149" i="1"/>
  <c r="U157" i="1"/>
  <c r="U165" i="1"/>
  <c r="U173" i="1"/>
  <c r="U181" i="1"/>
  <c r="U189" i="1"/>
  <c r="U197" i="1"/>
  <c r="U205" i="1"/>
  <c r="U213" i="1"/>
  <c r="U221" i="1"/>
  <c r="U229" i="1"/>
  <c r="U237" i="1"/>
  <c r="U245" i="1"/>
  <c r="U253" i="1"/>
  <c r="U261" i="1"/>
  <c r="U269" i="1"/>
  <c r="U277" i="1"/>
  <c r="U285" i="1"/>
  <c r="U293" i="1"/>
  <c r="U301" i="1"/>
  <c r="U309" i="1"/>
  <c r="U317" i="1"/>
  <c r="U325" i="1"/>
  <c r="U333" i="1"/>
  <c r="U341" i="1"/>
  <c r="U349" i="1"/>
  <c r="U357" i="1"/>
  <c r="U365" i="1"/>
  <c r="U373" i="1"/>
  <c r="U381" i="1"/>
  <c r="U389" i="1"/>
  <c r="U397" i="1"/>
  <c r="U405" i="1"/>
  <c r="U413" i="1"/>
  <c r="U421" i="1"/>
  <c r="U429" i="1"/>
  <c r="U437" i="1"/>
  <c r="U445" i="1"/>
  <c r="U453" i="1"/>
  <c r="U461" i="1"/>
  <c r="U469" i="1"/>
  <c r="U477" i="1"/>
  <c r="U485" i="1"/>
  <c r="U493" i="1"/>
  <c r="U501" i="1"/>
  <c r="U509" i="1"/>
  <c r="U517" i="1"/>
  <c r="U525" i="1"/>
  <c r="U533" i="1"/>
  <c r="U541" i="1"/>
  <c r="U549" i="1"/>
  <c r="U557" i="1"/>
  <c r="U565" i="1"/>
  <c r="U573" i="1"/>
  <c r="U581" i="1"/>
  <c r="U589" i="1"/>
  <c r="U597" i="1"/>
  <c r="U605" i="1"/>
  <c r="U613" i="1"/>
  <c r="U621" i="1"/>
  <c r="U629" i="1"/>
  <c r="U637" i="1"/>
  <c r="U645" i="1"/>
  <c r="U653" i="1"/>
  <c r="U661" i="1"/>
  <c r="U669" i="1"/>
  <c r="U677" i="1"/>
  <c r="U685" i="1"/>
  <c r="U693" i="1"/>
  <c r="U701" i="1"/>
  <c r="U709" i="1"/>
  <c r="U717" i="1"/>
  <c r="U725" i="1"/>
  <c r="U733" i="1"/>
  <c r="U741" i="1"/>
  <c r="U749" i="1"/>
  <c r="U757" i="1"/>
  <c r="U765" i="1"/>
  <c r="U773" i="1"/>
  <c r="U781" i="1"/>
  <c r="U789" i="1"/>
  <c r="U797" i="1"/>
  <c r="U805" i="1"/>
  <c r="U813" i="1"/>
  <c r="U821" i="1"/>
  <c r="U829" i="1"/>
  <c r="U837" i="1"/>
  <c r="U845" i="1"/>
  <c r="U853" i="1"/>
  <c r="U861" i="1"/>
  <c r="U869" i="1"/>
  <c r="U877" i="1"/>
  <c r="U885" i="1"/>
  <c r="U891" i="1"/>
  <c r="U893" i="1"/>
  <c r="U899" i="1"/>
  <c r="U901" i="1"/>
  <c r="U907" i="1"/>
  <c r="U909" i="1"/>
  <c r="U915" i="1"/>
  <c r="U917" i="1"/>
  <c r="U923" i="1"/>
  <c r="U925" i="1"/>
  <c r="U931" i="1"/>
  <c r="U933" i="1"/>
  <c r="U939" i="1"/>
  <c r="U941" i="1"/>
  <c r="U947" i="1"/>
  <c r="U949" i="1"/>
  <c r="U955" i="1"/>
  <c r="U957" i="1"/>
  <c r="U963" i="1"/>
  <c r="U965" i="1"/>
  <c r="U971" i="1"/>
  <c r="U973" i="1"/>
  <c r="U979" i="1"/>
  <c r="U981" i="1"/>
  <c r="U987" i="1"/>
  <c r="U989" i="1"/>
  <c r="U995" i="1"/>
  <c r="U997" i="1"/>
  <c r="U888" i="1" l="1"/>
  <c r="U880" i="1"/>
  <c r="U1000" i="1"/>
  <c r="U984" i="1"/>
  <c r="U968" i="1"/>
  <c r="U864" i="1"/>
  <c r="V864" i="1" s="1"/>
  <c r="U992" i="1"/>
  <c r="V992" i="1" s="1"/>
  <c r="U976" i="1"/>
  <c r="V976" i="1" s="1"/>
  <c r="U960" i="1"/>
  <c r="U952" i="1"/>
  <c r="U944" i="1"/>
  <c r="U936" i="1"/>
  <c r="U928" i="1"/>
  <c r="U920" i="1"/>
  <c r="V920" i="1" s="1"/>
  <c r="U912" i="1"/>
  <c r="V912" i="1" s="1"/>
  <c r="U904" i="1"/>
  <c r="V904" i="1" s="1"/>
  <c r="U896" i="1"/>
  <c r="U848" i="1"/>
  <c r="U856" i="1"/>
  <c r="U872" i="1"/>
  <c r="U520" i="1"/>
  <c r="U192" i="1"/>
  <c r="V192" i="1" s="1"/>
  <c r="U176" i="1"/>
  <c r="V176" i="1" s="1"/>
  <c r="U160" i="1"/>
  <c r="V160" i="1" s="1"/>
  <c r="U136" i="1"/>
  <c r="U120" i="1"/>
  <c r="U104" i="1"/>
  <c r="U88" i="1"/>
  <c r="U64" i="1"/>
  <c r="U48" i="1"/>
  <c r="V48" i="1" s="1"/>
  <c r="U32" i="1"/>
  <c r="V32" i="1" s="1"/>
  <c r="U24" i="1"/>
  <c r="V24" i="1" s="1"/>
  <c r="U8" i="1"/>
  <c r="U838" i="1"/>
  <c r="V838" i="1" s="1"/>
  <c r="U822" i="1"/>
  <c r="V822" i="1" s="1"/>
  <c r="U806" i="1"/>
  <c r="U790" i="1"/>
  <c r="U774" i="1"/>
  <c r="U758" i="1"/>
  <c r="V758" i="1" s="1"/>
  <c r="U750" i="1"/>
  <c r="V750" i="1" s="1"/>
  <c r="U742" i="1"/>
  <c r="U726" i="1"/>
  <c r="U342" i="1"/>
  <c r="U334" i="1"/>
  <c r="U326" i="1"/>
  <c r="U318" i="1"/>
  <c r="V318" i="1" s="1"/>
  <c r="U310" i="1"/>
  <c r="V310" i="1" s="1"/>
  <c r="U302" i="1"/>
  <c r="V302" i="1" s="1"/>
  <c r="U294" i="1"/>
  <c r="U286" i="1"/>
  <c r="U278" i="1"/>
  <c r="U270" i="1"/>
  <c r="U262" i="1"/>
  <c r="U254" i="1"/>
  <c r="V254" i="1" s="1"/>
  <c r="U246" i="1"/>
  <c r="V246" i="1" s="1"/>
  <c r="U238" i="1"/>
  <c r="V238" i="1" s="1"/>
  <c r="U230" i="1"/>
  <c r="U222" i="1"/>
  <c r="U214" i="1"/>
  <c r="U206" i="1"/>
  <c r="U198" i="1"/>
  <c r="U190" i="1"/>
  <c r="U182" i="1"/>
  <c r="V182" i="1" s="1"/>
  <c r="U174" i="1"/>
  <c r="V174" i="1" s="1"/>
  <c r="U166" i="1"/>
  <c r="U158" i="1"/>
  <c r="U150" i="1"/>
  <c r="U142" i="1"/>
  <c r="U134" i="1"/>
  <c r="U126" i="1"/>
  <c r="V126" i="1" s="1"/>
  <c r="U118" i="1"/>
  <c r="V118" i="1" s="1"/>
  <c r="U110" i="1"/>
  <c r="V110" i="1" s="1"/>
  <c r="U102" i="1"/>
  <c r="U94" i="1"/>
  <c r="U86" i="1"/>
  <c r="U78" i="1"/>
  <c r="U70" i="1"/>
  <c r="U62" i="1"/>
  <c r="V62" i="1" s="1"/>
  <c r="U54" i="1"/>
  <c r="V54" i="1" s="1"/>
  <c r="U46" i="1"/>
  <c r="V46" i="1" s="1"/>
  <c r="U38" i="1"/>
  <c r="U30" i="1"/>
  <c r="U22" i="1"/>
  <c r="U14" i="1"/>
  <c r="U6" i="1"/>
  <c r="U832" i="1"/>
  <c r="V832" i="1" s="1"/>
  <c r="U816" i="1"/>
  <c r="V816" i="1" s="1"/>
  <c r="U808" i="1"/>
  <c r="V808" i="1" s="1"/>
  <c r="U792" i="1"/>
  <c r="U776" i="1"/>
  <c r="U760" i="1"/>
  <c r="U744" i="1"/>
  <c r="U728" i="1"/>
  <c r="U720" i="1"/>
  <c r="V720" i="1" s="1"/>
  <c r="U704" i="1"/>
  <c r="V704" i="1" s="1"/>
  <c r="U696" i="1"/>
  <c r="V696" i="1" s="1"/>
  <c r="U680" i="1"/>
  <c r="U672" i="1"/>
  <c r="U656" i="1"/>
  <c r="U648" i="1"/>
  <c r="U640" i="1"/>
  <c r="U624" i="1"/>
  <c r="V624" i="1" s="1"/>
  <c r="U616" i="1"/>
  <c r="V616" i="1" s="1"/>
  <c r="U608" i="1"/>
  <c r="V608" i="1" s="1"/>
  <c r="U600" i="1"/>
  <c r="U592" i="1"/>
  <c r="U576" i="1"/>
  <c r="U568" i="1"/>
  <c r="U560" i="1"/>
  <c r="U552" i="1"/>
  <c r="V552" i="1" s="1"/>
  <c r="U544" i="1"/>
  <c r="V544" i="1" s="1"/>
  <c r="U536" i="1"/>
  <c r="V536" i="1" s="1"/>
  <c r="U528" i="1"/>
  <c r="U512" i="1"/>
  <c r="U504" i="1"/>
  <c r="U496" i="1"/>
  <c r="U488" i="1"/>
  <c r="U480" i="1"/>
  <c r="V480" i="1" s="1"/>
  <c r="U472" i="1"/>
  <c r="V472" i="1" s="1"/>
  <c r="U464" i="1"/>
  <c r="V464" i="1" s="1"/>
  <c r="U456" i="1"/>
  <c r="U448" i="1"/>
  <c r="U440" i="1"/>
  <c r="U432" i="1"/>
  <c r="U424" i="1"/>
  <c r="U416" i="1"/>
  <c r="V416" i="1" s="1"/>
  <c r="U408" i="1"/>
  <c r="V408" i="1" s="1"/>
  <c r="U392" i="1"/>
  <c r="V392" i="1" s="1"/>
  <c r="U384" i="1"/>
  <c r="U376" i="1"/>
  <c r="U368" i="1"/>
  <c r="U360" i="1"/>
  <c r="U352" i="1"/>
  <c r="U344" i="1"/>
  <c r="V344" i="1" s="1"/>
  <c r="U336" i="1"/>
  <c r="V336" i="1" s="1"/>
  <c r="U328" i="1"/>
  <c r="V328" i="1" s="1"/>
  <c r="U320" i="1"/>
  <c r="U312" i="1"/>
  <c r="U304" i="1"/>
  <c r="U296" i="1"/>
  <c r="U288" i="1"/>
  <c r="U280" i="1"/>
  <c r="U272" i="1"/>
  <c r="V272" i="1" s="1"/>
  <c r="U264" i="1"/>
  <c r="V264" i="1" s="1"/>
  <c r="U256" i="1"/>
  <c r="U248" i="1"/>
  <c r="U240" i="1"/>
  <c r="U232" i="1"/>
  <c r="U224" i="1"/>
  <c r="U216" i="1"/>
  <c r="V216" i="1" s="1"/>
  <c r="U208" i="1"/>
  <c r="V208" i="1" s="1"/>
  <c r="U200" i="1"/>
  <c r="V200" i="1" s="1"/>
  <c r="U184" i="1"/>
  <c r="U168" i="1"/>
  <c r="U152" i="1"/>
  <c r="U144" i="1"/>
  <c r="U128" i="1"/>
  <c r="U112" i="1"/>
  <c r="V112" i="1" s="1"/>
  <c r="U96" i="1"/>
  <c r="V96" i="1" s="1"/>
  <c r="U80" i="1"/>
  <c r="V80" i="1" s="1"/>
  <c r="U72" i="1"/>
  <c r="U56" i="1"/>
  <c r="U40" i="1"/>
  <c r="U16" i="1"/>
  <c r="U830" i="1"/>
  <c r="U814" i="1"/>
  <c r="V814" i="1" s="1"/>
  <c r="U798" i="1"/>
  <c r="V798" i="1" s="1"/>
  <c r="U782" i="1"/>
  <c r="V782" i="1" s="1"/>
  <c r="U766" i="1"/>
  <c r="U734" i="1"/>
  <c r="U840" i="1"/>
  <c r="U824" i="1"/>
  <c r="U800" i="1"/>
  <c r="U784" i="1"/>
  <c r="V784" i="1" s="1"/>
  <c r="U768" i="1"/>
  <c r="V768" i="1" s="1"/>
  <c r="U752" i="1"/>
  <c r="V752" i="1" s="1"/>
  <c r="U736" i="1"/>
  <c r="U712" i="1"/>
  <c r="V712" i="1" s="1"/>
  <c r="U688" i="1"/>
  <c r="V688" i="1" s="1"/>
  <c r="U664" i="1"/>
  <c r="U632" i="1"/>
  <c r="U584" i="1"/>
  <c r="U400" i="1"/>
  <c r="V400" i="1" s="1"/>
  <c r="U999" i="1"/>
  <c r="V999" i="1" s="1"/>
  <c r="U991" i="1"/>
  <c r="U975" i="1"/>
  <c r="V975" i="1" s="1"/>
  <c r="U967" i="1"/>
  <c r="V967" i="1" s="1"/>
  <c r="U959" i="1"/>
  <c r="V959" i="1" s="1"/>
  <c r="U951" i="1"/>
  <c r="V951" i="1" s="1"/>
  <c r="U943" i="1"/>
  <c r="V943" i="1" s="1"/>
  <c r="U935" i="1"/>
  <c r="V935" i="1" s="1"/>
  <c r="U927" i="1"/>
  <c r="V927" i="1" s="1"/>
  <c r="U919" i="1"/>
  <c r="U911" i="1"/>
  <c r="U863" i="1"/>
  <c r="V863" i="1" s="1"/>
  <c r="U855" i="1"/>
  <c r="U847" i="1"/>
  <c r="V847" i="1" s="1"/>
  <c r="U839" i="1"/>
  <c r="V839" i="1" s="1"/>
  <c r="U831" i="1"/>
  <c r="V831" i="1" s="1"/>
  <c r="U823" i="1"/>
  <c r="V823" i="1" s="1"/>
  <c r="U815" i="1"/>
  <c r="U807" i="1"/>
  <c r="V807" i="1" s="1"/>
  <c r="U799" i="1"/>
  <c r="V799" i="1" s="1"/>
  <c r="U791" i="1"/>
  <c r="U783" i="1"/>
  <c r="V783" i="1" s="1"/>
  <c r="U775" i="1"/>
  <c r="V775" i="1" s="1"/>
  <c r="U767" i="1"/>
  <c r="V767" i="1" s="1"/>
  <c r="U759" i="1"/>
  <c r="V759" i="1" s="1"/>
  <c r="U751" i="1"/>
  <c r="U743" i="1"/>
  <c r="U735" i="1"/>
  <c r="U727" i="1"/>
  <c r="U719" i="1"/>
  <c r="U711" i="1"/>
  <c r="V711" i="1" s="1"/>
  <c r="U703" i="1"/>
  <c r="V703" i="1" s="1"/>
  <c r="U983" i="1"/>
  <c r="V983" i="1" s="1"/>
  <c r="U681" i="1"/>
  <c r="U673" i="1"/>
  <c r="U665" i="1"/>
  <c r="U657" i="1"/>
  <c r="U649" i="1"/>
  <c r="U641" i="1"/>
  <c r="V641" i="1" s="1"/>
  <c r="U633" i="1"/>
  <c r="V633" i="1" s="1"/>
  <c r="U625" i="1"/>
  <c r="V625" i="1" s="1"/>
  <c r="U617" i="1"/>
  <c r="U609" i="1"/>
  <c r="V609" i="1" s="1"/>
  <c r="U601" i="1"/>
  <c r="V601" i="1" s="1"/>
  <c r="U593" i="1"/>
  <c r="U585" i="1"/>
  <c r="U577" i="1"/>
  <c r="V577" i="1" s="1"/>
  <c r="U569" i="1"/>
  <c r="V569" i="1" s="1"/>
  <c r="U561" i="1"/>
  <c r="V561" i="1" s="1"/>
  <c r="U553" i="1"/>
  <c r="U545" i="1"/>
  <c r="U537" i="1"/>
  <c r="V537" i="1" s="1"/>
  <c r="U529" i="1"/>
  <c r="U521" i="1"/>
  <c r="U513" i="1"/>
  <c r="V513" i="1" s="1"/>
  <c r="U505" i="1"/>
  <c r="V505" i="1" s="1"/>
  <c r="U497" i="1"/>
  <c r="V497" i="1" s="1"/>
  <c r="U489" i="1"/>
  <c r="U481" i="1"/>
  <c r="U473" i="1"/>
  <c r="U465" i="1"/>
  <c r="U457" i="1"/>
  <c r="U449" i="1"/>
  <c r="V449" i="1" s="1"/>
  <c r="U441" i="1"/>
  <c r="V441" i="1" s="1"/>
  <c r="U433" i="1"/>
  <c r="V433" i="1" s="1"/>
  <c r="U425" i="1"/>
  <c r="U417" i="1"/>
  <c r="U409" i="1"/>
  <c r="V409" i="1" s="1"/>
  <c r="U401" i="1"/>
  <c r="U393" i="1"/>
  <c r="U385" i="1"/>
  <c r="V385" i="1" s="1"/>
  <c r="U377" i="1"/>
  <c r="V377" i="1" s="1"/>
  <c r="U369" i="1"/>
  <c r="V369" i="1" s="1"/>
  <c r="U361" i="1"/>
  <c r="U353" i="1"/>
  <c r="V353" i="1" s="1"/>
  <c r="U345" i="1"/>
  <c r="V345" i="1" s="1"/>
  <c r="U337" i="1"/>
  <c r="U329" i="1"/>
  <c r="U321" i="1"/>
  <c r="V321" i="1" s="1"/>
  <c r="U313" i="1"/>
  <c r="V313" i="1" s="1"/>
  <c r="U305" i="1"/>
  <c r="V305" i="1" s="1"/>
  <c r="U297" i="1"/>
  <c r="U289" i="1"/>
  <c r="U281" i="1"/>
  <c r="U273" i="1"/>
  <c r="U265" i="1"/>
  <c r="U257" i="1"/>
  <c r="V257" i="1" s="1"/>
  <c r="U249" i="1"/>
  <c r="V249" i="1" s="1"/>
  <c r="U241" i="1"/>
  <c r="V241" i="1" s="1"/>
  <c r="U233" i="1"/>
  <c r="U225" i="1"/>
  <c r="U217" i="1"/>
  <c r="V217" i="1" s="1"/>
  <c r="U209" i="1"/>
  <c r="U201" i="1"/>
  <c r="U193" i="1"/>
  <c r="V193" i="1" s="1"/>
  <c r="U185" i="1"/>
  <c r="V185" i="1" s="1"/>
  <c r="U177" i="1"/>
  <c r="V177" i="1" s="1"/>
  <c r="U169" i="1"/>
  <c r="U161" i="1"/>
  <c r="U153" i="1"/>
  <c r="V153" i="1" s="1"/>
  <c r="U145" i="1"/>
  <c r="U137" i="1"/>
  <c r="U129" i="1"/>
  <c r="V129" i="1" s="1"/>
  <c r="U121" i="1"/>
  <c r="V121" i="1" s="1"/>
  <c r="U113" i="1"/>
  <c r="V113" i="1" s="1"/>
  <c r="U105" i="1"/>
  <c r="U97" i="1"/>
  <c r="U89" i="1"/>
  <c r="U81" i="1"/>
  <c r="U73" i="1"/>
  <c r="U65" i="1"/>
  <c r="V65" i="1" s="1"/>
  <c r="U57" i="1"/>
  <c r="V57" i="1" s="1"/>
  <c r="U49" i="1"/>
  <c r="V49" i="1" s="1"/>
  <c r="U41" i="1"/>
  <c r="U1001" i="1"/>
  <c r="U993" i="1"/>
  <c r="V993" i="1" s="1"/>
  <c r="U985" i="1"/>
  <c r="U977" i="1"/>
  <c r="U969" i="1"/>
  <c r="V969" i="1" s="1"/>
  <c r="U961" i="1"/>
  <c r="V961" i="1" s="1"/>
  <c r="U953" i="1"/>
  <c r="V953" i="1" s="1"/>
  <c r="U945" i="1"/>
  <c r="V945" i="1" s="1"/>
  <c r="U937" i="1"/>
  <c r="U929" i="1"/>
  <c r="U921" i="1"/>
  <c r="U913" i="1"/>
  <c r="V913" i="1" s="1"/>
  <c r="U905" i="1"/>
  <c r="V905" i="1" s="1"/>
  <c r="U897" i="1"/>
  <c r="V897" i="1" s="1"/>
  <c r="U889" i="1"/>
  <c r="V889" i="1" s="1"/>
  <c r="U881" i="1"/>
  <c r="V881" i="1" s="1"/>
  <c r="U873" i="1"/>
  <c r="V873" i="1" s="1"/>
  <c r="U865" i="1"/>
  <c r="U857" i="1"/>
  <c r="U849" i="1"/>
  <c r="U841" i="1"/>
  <c r="V841" i="1" s="1"/>
  <c r="U833" i="1"/>
  <c r="V833" i="1" s="1"/>
  <c r="U825" i="1"/>
  <c r="V825" i="1" s="1"/>
  <c r="U817" i="1"/>
  <c r="V817" i="1" s="1"/>
  <c r="U809" i="1"/>
  <c r="U801" i="1"/>
  <c r="V801" i="1" s="1"/>
  <c r="U793" i="1"/>
  <c r="V793" i="1" s="1"/>
  <c r="U785" i="1"/>
  <c r="U777" i="1"/>
  <c r="V777" i="1" s="1"/>
  <c r="U769" i="1"/>
  <c r="V769" i="1" s="1"/>
  <c r="U761" i="1"/>
  <c r="V761" i="1" s="1"/>
  <c r="U753" i="1"/>
  <c r="U745" i="1"/>
  <c r="U737" i="1"/>
  <c r="U729" i="1"/>
  <c r="U721" i="1"/>
  <c r="U713" i="1"/>
  <c r="V713" i="1" s="1"/>
  <c r="U705" i="1"/>
  <c r="V705" i="1" s="1"/>
  <c r="U697" i="1"/>
  <c r="V697" i="1" s="1"/>
  <c r="U689" i="1"/>
  <c r="V689" i="1" s="1"/>
  <c r="U732" i="1"/>
  <c r="V732" i="1" s="1"/>
  <c r="U708" i="1"/>
  <c r="V708" i="1" s="1"/>
  <c r="U700" i="1"/>
  <c r="U692" i="1"/>
  <c r="V692" i="1" s="1"/>
  <c r="U684" i="1"/>
  <c r="V684" i="1" s="1"/>
  <c r="U660" i="1"/>
  <c r="V660" i="1" s="1"/>
  <c r="U652" i="1"/>
  <c r="V652" i="1" s="1"/>
  <c r="U636" i="1"/>
  <c r="U628" i="1"/>
  <c r="U620" i="1"/>
  <c r="V620" i="1" s="1"/>
  <c r="U596" i="1"/>
  <c r="U588" i="1"/>
  <c r="U580" i="1"/>
  <c r="V580" i="1" s="1"/>
  <c r="U564" i="1"/>
  <c r="V564" i="1" s="1"/>
  <c r="U556" i="1"/>
  <c r="V556" i="1" s="1"/>
  <c r="U548" i="1"/>
  <c r="U532" i="1"/>
  <c r="U524" i="1"/>
  <c r="V524" i="1" s="1"/>
  <c r="U516" i="1"/>
  <c r="U500" i="1"/>
  <c r="V500" i="1" s="1"/>
  <c r="U492" i="1"/>
  <c r="V492" i="1" s="1"/>
  <c r="U484" i="1"/>
  <c r="V484" i="1" s="1"/>
  <c r="U468" i="1"/>
  <c r="V468" i="1" s="1"/>
  <c r="U460" i="1"/>
  <c r="U452" i="1"/>
  <c r="U444" i="1"/>
  <c r="V444" i="1" s="1"/>
  <c r="U436" i="1"/>
  <c r="U428" i="1"/>
  <c r="U420" i="1"/>
  <c r="V420" i="1" s="1"/>
  <c r="U412" i="1"/>
  <c r="V412" i="1" s="1"/>
  <c r="U404" i="1"/>
  <c r="V404" i="1" s="1"/>
  <c r="U396" i="1"/>
  <c r="V396" i="1" s="1"/>
  <c r="U388" i="1"/>
  <c r="U380" i="1"/>
  <c r="V380" i="1" s="1"/>
  <c r="U372" i="1"/>
  <c r="U364" i="1"/>
  <c r="U356" i="1"/>
  <c r="V356" i="1" s="1"/>
  <c r="U348" i="1"/>
  <c r="V348" i="1" s="1"/>
  <c r="U340" i="1"/>
  <c r="V340" i="1" s="1"/>
  <c r="U332" i="1"/>
  <c r="V332" i="1" s="1"/>
  <c r="U324" i="1"/>
  <c r="V324" i="1" s="1"/>
  <c r="U316" i="1"/>
  <c r="U308" i="1"/>
  <c r="U300" i="1"/>
  <c r="U994" i="1"/>
  <c r="V994" i="1" s="1"/>
  <c r="U986" i="1"/>
  <c r="V986" i="1" s="1"/>
  <c r="U978" i="1"/>
  <c r="V978" i="1" s="1"/>
  <c r="U970" i="1"/>
  <c r="V970" i="1" s="1"/>
  <c r="U962" i="1"/>
  <c r="V962" i="1" s="1"/>
  <c r="U954" i="1"/>
  <c r="V954" i="1" s="1"/>
  <c r="U946" i="1"/>
  <c r="U938" i="1"/>
  <c r="V938" i="1" s="1"/>
  <c r="U930" i="1"/>
  <c r="V930" i="1" s="1"/>
  <c r="U922" i="1"/>
  <c r="V922" i="1" s="1"/>
  <c r="U914" i="1"/>
  <c r="V914" i="1" s="1"/>
  <c r="U906" i="1"/>
  <c r="V906" i="1" s="1"/>
  <c r="U898" i="1"/>
  <c r="U890" i="1"/>
  <c r="V890" i="1" s="1"/>
  <c r="U882" i="1"/>
  <c r="U874" i="1"/>
  <c r="V874" i="1" s="1"/>
  <c r="U866" i="1"/>
  <c r="V866" i="1" s="1"/>
  <c r="U858" i="1"/>
  <c r="V858" i="1" s="1"/>
  <c r="U850" i="1"/>
  <c r="V850" i="1" s="1"/>
  <c r="U842" i="1"/>
  <c r="U834" i="1"/>
  <c r="U826" i="1"/>
  <c r="V826" i="1" s="1"/>
  <c r="U818" i="1"/>
  <c r="U810" i="1"/>
  <c r="V810" i="1" s="1"/>
  <c r="U802" i="1"/>
  <c r="V802" i="1" s="1"/>
  <c r="U794" i="1"/>
  <c r="V794" i="1" s="1"/>
  <c r="U786" i="1"/>
  <c r="V786" i="1" s="1"/>
  <c r="U778" i="1"/>
  <c r="V778" i="1" s="1"/>
  <c r="U770" i="1"/>
  <c r="V770" i="1" s="1"/>
  <c r="U762" i="1"/>
  <c r="V762" i="1" s="1"/>
  <c r="U754" i="1"/>
  <c r="U746" i="1"/>
  <c r="V746" i="1" s="1"/>
  <c r="U738" i="1"/>
  <c r="V738" i="1" s="1"/>
  <c r="U730" i="1"/>
  <c r="V730" i="1" s="1"/>
  <c r="U722" i="1"/>
  <c r="V722" i="1" s="1"/>
  <c r="U714" i="1"/>
  <c r="V714" i="1" s="1"/>
  <c r="U706" i="1"/>
  <c r="U698" i="1"/>
  <c r="V698" i="1" s="1"/>
  <c r="U690" i="1"/>
  <c r="U682" i="1"/>
  <c r="V682" i="1" s="1"/>
  <c r="U674" i="1"/>
  <c r="V674" i="1" s="1"/>
  <c r="U666" i="1"/>
  <c r="V666" i="1" s="1"/>
  <c r="U658" i="1"/>
  <c r="V658" i="1" s="1"/>
  <c r="U650" i="1"/>
  <c r="U642" i="1"/>
  <c r="U634" i="1"/>
  <c r="V634" i="1" s="1"/>
  <c r="U626" i="1"/>
  <c r="U618" i="1"/>
  <c r="V618" i="1" s="1"/>
  <c r="U610" i="1"/>
  <c r="V610" i="1" s="1"/>
  <c r="U602" i="1"/>
  <c r="V602" i="1" s="1"/>
  <c r="U594" i="1"/>
  <c r="V594" i="1" s="1"/>
  <c r="U586" i="1"/>
  <c r="V586" i="1" s="1"/>
  <c r="U578" i="1"/>
  <c r="V578" i="1" s="1"/>
  <c r="U570" i="1"/>
  <c r="V570" i="1" s="1"/>
  <c r="U562" i="1"/>
  <c r="V562" i="1" s="1"/>
  <c r="U554" i="1"/>
  <c r="V554" i="1" s="1"/>
  <c r="U546" i="1"/>
  <c r="V546" i="1" s="1"/>
  <c r="U538" i="1"/>
  <c r="V538" i="1" s="1"/>
  <c r="U530" i="1"/>
  <c r="V530" i="1" s="1"/>
  <c r="U522" i="1"/>
  <c r="V522" i="1" s="1"/>
  <c r="U514" i="1"/>
  <c r="U506" i="1"/>
  <c r="V506" i="1" s="1"/>
  <c r="U498" i="1"/>
  <c r="U490" i="1"/>
  <c r="V490" i="1" s="1"/>
  <c r="U482" i="1"/>
  <c r="V482" i="1" s="1"/>
  <c r="U474" i="1"/>
  <c r="V474" i="1" s="1"/>
  <c r="U466" i="1"/>
  <c r="V466" i="1" s="1"/>
  <c r="U458" i="1"/>
  <c r="V458" i="1" s="1"/>
  <c r="U450" i="1"/>
  <c r="U442" i="1"/>
  <c r="V442" i="1" s="1"/>
  <c r="U434" i="1"/>
  <c r="U426" i="1"/>
  <c r="V426" i="1" s="1"/>
  <c r="U418" i="1"/>
  <c r="V418" i="1" s="1"/>
  <c r="U410" i="1"/>
  <c r="V410" i="1" s="1"/>
  <c r="U402" i="1"/>
  <c r="V402" i="1" s="1"/>
  <c r="U394" i="1"/>
  <c r="V394" i="1" s="1"/>
  <c r="U386" i="1"/>
  <c r="V386" i="1" s="1"/>
  <c r="U378" i="1"/>
  <c r="V378" i="1" s="1"/>
  <c r="U370" i="1"/>
  <c r="U362" i="1"/>
  <c r="V362" i="1" s="1"/>
  <c r="U354" i="1"/>
  <c r="V354" i="1" s="1"/>
  <c r="U346" i="1"/>
  <c r="V346" i="1" s="1"/>
  <c r="U338" i="1"/>
  <c r="V338" i="1" s="1"/>
  <c r="U330" i="1"/>
  <c r="U322" i="1"/>
  <c r="V322" i="1" s="1"/>
  <c r="U314" i="1"/>
  <c r="V314" i="1" s="1"/>
  <c r="U306" i="1"/>
  <c r="U298" i="1"/>
  <c r="V298" i="1" s="1"/>
  <c r="U290" i="1"/>
  <c r="V290" i="1" s="1"/>
  <c r="U282" i="1"/>
  <c r="V282" i="1" s="1"/>
  <c r="U274" i="1"/>
  <c r="V274" i="1" s="1"/>
  <c r="U266" i="1"/>
  <c r="U258" i="1"/>
  <c r="U250" i="1"/>
  <c r="V250" i="1" s="1"/>
  <c r="U242" i="1"/>
  <c r="U234" i="1"/>
  <c r="V234" i="1" s="1"/>
  <c r="U226" i="1"/>
  <c r="V226" i="1" s="1"/>
  <c r="U218" i="1"/>
  <c r="V218" i="1" s="1"/>
  <c r="U210" i="1"/>
  <c r="V210" i="1" s="1"/>
  <c r="U202" i="1"/>
  <c r="U194" i="1"/>
  <c r="V194" i="1" s="1"/>
  <c r="U186" i="1"/>
  <c r="V186" i="1" s="1"/>
  <c r="U178" i="1"/>
  <c r="U170" i="1"/>
  <c r="V170" i="1" s="1"/>
  <c r="U162" i="1"/>
  <c r="V162" i="1" s="1"/>
  <c r="U154" i="1"/>
  <c r="V154" i="1" s="1"/>
  <c r="U146" i="1"/>
  <c r="V146" i="1" s="1"/>
  <c r="U138" i="1"/>
  <c r="U130" i="1"/>
  <c r="U122" i="1"/>
  <c r="V122" i="1" s="1"/>
  <c r="U114" i="1"/>
  <c r="U106" i="1"/>
  <c r="U98" i="1"/>
  <c r="V98" i="1" s="1"/>
  <c r="U90" i="1"/>
  <c r="V90" i="1" s="1"/>
  <c r="U82" i="1"/>
  <c r="V82" i="1" s="1"/>
  <c r="U74" i="1"/>
  <c r="U66" i="1"/>
  <c r="V66" i="1" s="1"/>
  <c r="U58" i="1"/>
  <c r="V58" i="1" s="1"/>
  <c r="U50" i="1"/>
  <c r="U42" i="1"/>
  <c r="V42" i="1" s="1"/>
  <c r="U34" i="1"/>
  <c r="V34" i="1" s="1"/>
  <c r="U26" i="1"/>
  <c r="V26" i="1" s="1"/>
  <c r="U18" i="1"/>
  <c r="V18" i="1" s="1"/>
  <c r="U10" i="1"/>
  <c r="U718" i="1"/>
  <c r="V718" i="1" s="1"/>
  <c r="U710" i="1"/>
  <c r="V710" i="1" s="1"/>
  <c r="U702" i="1"/>
  <c r="V702" i="1" s="1"/>
  <c r="U694" i="1"/>
  <c r="V694" i="1" s="1"/>
  <c r="U686" i="1"/>
  <c r="V686" i="1" s="1"/>
  <c r="U678" i="1"/>
  <c r="V678" i="1" s="1"/>
  <c r="U670" i="1"/>
  <c r="V670" i="1" s="1"/>
  <c r="U662" i="1"/>
  <c r="U654" i="1"/>
  <c r="V654" i="1" s="1"/>
  <c r="U646" i="1"/>
  <c r="V646" i="1" s="1"/>
  <c r="U638" i="1"/>
  <c r="U630" i="1"/>
  <c r="U622" i="1"/>
  <c r="V622" i="1" s="1"/>
  <c r="U614" i="1"/>
  <c r="V614" i="1" s="1"/>
  <c r="U606" i="1"/>
  <c r="V606" i="1" s="1"/>
  <c r="U598" i="1"/>
  <c r="V598" i="1" s="1"/>
  <c r="U590" i="1"/>
  <c r="V590" i="1" s="1"/>
  <c r="U582" i="1"/>
  <c r="V582" i="1" s="1"/>
  <c r="U574" i="1"/>
  <c r="U566" i="1"/>
  <c r="V566" i="1" s="1"/>
  <c r="U558" i="1"/>
  <c r="V558" i="1" s="1"/>
  <c r="U550" i="1"/>
  <c r="V550" i="1" s="1"/>
  <c r="U542" i="1"/>
  <c r="V542" i="1" s="1"/>
  <c r="U534" i="1"/>
  <c r="U526" i="1"/>
  <c r="V526" i="1" s="1"/>
  <c r="U518" i="1"/>
  <c r="V518" i="1" s="1"/>
  <c r="U510" i="1"/>
  <c r="U502" i="1"/>
  <c r="V502" i="1" s="1"/>
  <c r="U494" i="1"/>
  <c r="V494" i="1" s="1"/>
  <c r="U486" i="1"/>
  <c r="V486" i="1" s="1"/>
  <c r="U478" i="1"/>
  <c r="V478" i="1" s="1"/>
  <c r="U470" i="1"/>
  <c r="V470" i="1" s="1"/>
  <c r="U462" i="1"/>
  <c r="V462" i="1" s="1"/>
  <c r="U454" i="1"/>
  <c r="V454" i="1" s="1"/>
  <c r="U446" i="1"/>
  <c r="U438" i="1"/>
  <c r="V438" i="1" s="1"/>
  <c r="U430" i="1"/>
  <c r="V430" i="1" s="1"/>
  <c r="U422" i="1"/>
  <c r="V422" i="1" s="1"/>
  <c r="U414" i="1"/>
  <c r="V414" i="1" s="1"/>
  <c r="U406" i="1"/>
  <c r="V406" i="1" s="1"/>
  <c r="U398" i="1"/>
  <c r="V398" i="1" s="1"/>
  <c r="U390" i="1"/>
  <c r="V390" i="1" s="1"/>
  <c r="U382" i="1"/>
  <c r="V382" i="1" s="1"/>
  <c r="U374" i="1"/>
  <c r="U366" i="1"/>
  <c r="V366" i="1" s="1"/>
  <c r="U358" i="1"/>
  <c r="V358" i="1" s="1"/>
  <c r="U350" i="1"/>
  <c r="V350" i="1" s="1"/>
  <c r="U990" i="1"/>
  <c r="U974" i="1"/>
  <c r="V974" i="1" s="1"/>
  <c r="U958" i="1"/>
  <c r="V958" i="1" s="1"/>
  <c r="U942" i="1"/>
  <c r="U926" i="1"/>
  <c r="V926" i="1" s="1"/>
  <c r="U886" i="1"/>
  <c r="V886" i="1" s="1"/>
  <c r="U996" i="1"/>
  <c r="V996" i="1" s="1"/>
  <c r="U988" i="1"/>
  <c r="V988" i="1" s="1"/>
  <c r="U980" i="1"/>
  <c r="V980" i="1" s="1"/>
  <c r="U972" i="1"/>
  <c r="V972" i="1" s="1"/>
  <c r="U964" i="1"/>
  <c r="V964" i="1" s="1"/>
  <c r="U956" i="1"/>
  <c r="V956" i="1" s="1"/>
  <c r="U948" i="1"/>
  <c r="V948" i="1" s="1"/>
  <c r="U940" i="1"/>
  <c r="V940" i="1" s="1"/>
  <c r="U932" i="1"/>
  <c r="V932" i="1" s="1"/>
  <c r="U924" i="1"/>
  <c r="V924" i="1" s="1"/>
  <c r="U916" i="1"/>
  <c r="V916" i="1" s="1"/>
  <c r="U908" i="1"/>
  <c r="V908" i="1" s="1"/>
  <c r="U900" i="1"/>
  <c r="V900" i="1" s="1"/>
  <c r="U892" i="1"/>
  <c r="U884" i="1"/>
  <c r="V884" i="1" s="1"/>
  <c r="U876" i="1"/>
  <c r="V876" i="1" s="1"/>
  <c r="U868" i="1"/>
  <c r="V868" i="1" s="1"/>
  <c r="U860" i="1"/>
  <c r="V860" i="1" s="1"/>
  <c r="U836" i="1"/>
  <c r="V836" i="1" s="1"/>
  <c r="U828" i="1"/>
  <c r="V828" i="1" s="1"/>
  <c r="U820" i="1"/>
  <c r="V820" i="1" s="1"/>
  <c r="U812" i="1"/>
  <c r="V812" i="1" s="1"/>
  <c r="U804" i="1"/>
  <c r="V804" i="1" s="1"/>
  <c r="U796" i="1"/>
  <c r="V796" i="1" s="1"/>
  <c r="U772" i="1"/>
  <c r="V772" i="1" s="1"/>
  <c r="U764" i="1"/>
  <c r="V764" i="1" s="1"/>
  <c r="U756" i="1"/>
  <c r="V756" i="1" s="1"/>
  <c r="U748" i="1"/>
  <c r="V748" i="1" s="1"/>
  <c r="U740" i="1"/>
  <c r="V740" i="1" s="1"/>
  <c r="U998" i="1"/>
  <c r="U982" i="1"/>
  <c r="U966" i="1"/>
  <c r="V966" i="1" s="1"/>
  <c r="U950" i="1"/>
  <c r="V950" i="1" s="1"/>
  <c r="U934" i="1"/>
  <c r="V934" i="1" s="1"/>
  <c r="U918" i="1"/>
  <c r="V918" i="1" s="1"/>
  <c r="U910" i="1"/>
  <c r="V910" i="1" s="1"/>
  <c r="U902" i="1"/>
  <c r="V902" i="1" s="1"/>
  <c r="U894" i="1"/>
  <c r="V894" i="1" s="1"/>
  <c r="U878" i="1"/>
  <c r="V878" i="1" s="1"/>
  <c r="U870" i="1"/>
  <c r="V870" i="1" s="1"/>
  <c r="U862" i="1"/>
  <c r="V862" i="1" s="1"/>
  <c r="U854" i="1"/>
  <c r="V854" i="1" s="1"/>
  <c r="U846" i="1"/>
  <c r="V846" i="1" s="1"/>
  <c r="S1002" i="1"/>
  <c r="U292" i="1"/>
  <c r="V292" i="1" s="1"/>
  <c r="U284" i="1"/>
  <c r="V284" i="1" s="1"/>
  <c r="U276" i="1"/>
  <c r="V276" i="1" s="1"/>
  <c r="U268" i="1"/>
  <c r="V268" i="1" s="1"/>
  <c r="U260" i="1"/>
  <c r="V260" i="1" s="1"/>
  <c r="U252" i="1"/>
  <c r="V252" i="1" s="1"/>
  <c r="U244" i="1"/>
  <c r="V244" i="1" s="1"/>
  <c r="U236" i="1"/>
  <c r="V236" i="1" s="1"/>
  <c r="U228" i="1"/>
  <c r="V228" i="1" s="1"/>
  <c r="U220" i="1"/>
  <c r="U212" i="1"/>
  <c r="V212" i="1" s="1"/>
  <c r="U204" i="1"/>
  <c r="V204" i="1" s="1"/>
  <c r="U196" i="1"/>
  <c r="V196" i="1" s="1"/>
  <c r="U188" i="1"/>
  <c r="V188" i="1" s="1"/>
  <c r="U180" i="1"/>
  <c r="V180" i="1" s="1"/>
  <c r="U172" i="1"/>
  <c r="V172" i="1" s="1"/>
  <c r="U164" i="1"/>
  <c r="V164" i="1" s="1"/>
  <c r="U156" i="1"/>
  <c r="U148" i="1"/>
  <c r="V148" i="1" s="1"/>
  <c r="U140" i="1"/>
  <c r="V140" i="1" s="1"/>
  <c r="U132" i="1"/>
  <c r="V132" i="1" s="1"/>
  <c r="U124" i="1"/>
  <c r="V124" i="1" s="1"/>
  <c r="U116" i="1"/>
  <c r="U108" i="1"/>
  <c r="V108" i="1" s="1"/>
  <c r="U100" i="1"/>
  <c r="V100" i="1" s="1"/>
  <c r="U92" i="1"/>
  <c r="U84" i="1"/>
  <c r="U76" i="1"/>
  <c r="V76" i="1" s="1"/>
  <c r="U68" i="1"/>
  <c r="V68" i="1" s="1"/>
  <c r="U60" i="1"/>
  <c r="V60" i="1" s="1"/>
  <c r="U52" i="1"/>
  <c r="U44" i="1"/>
  <c r="V44" i="1" s="1"/>
  <c r="U36" i="1"/>
  <c r="V36" i="1" s="1"/>
  <c r="U28" i="1"/>
  <c r="U20" i="1"/>
  <c r="V20" i="1" s="1"/>
  <c r="U12" i="1"/>
  <c r="V12" i="1" s="1"/>
  <c r="U4" i="1"/>
  <c r="V4" i="1" s="1"/>
  <c r="U33" i="1"/>
  <c r="V33" i="1" s="1"/>
  <c r="U25" i="1"/>
  <c r="U17" i="1"/>
  <c r="V17" i="1" s="1"/>
  <c r="U9" i="1"/>
  <c r="U2" i="1"/>
  <c r="V2" i="1" s="1"/>
  <c r="T1002" i="1"/>
  <c r="U883" i="1"/>
  <c r="V883" i="1" s="1"/>
  <c r="U875" i="1"/>
  <c r="V875" i="1" s="1"/>
  <c r="U867" i="1"/>
  <c r="V867" i="1" s="1"/>
  <c r="U859" i="1"/>
  <c r="V859" i="1" s="1"/>
  <c r="U851" i="1"/>
  <c r="V851" i="1" s="1"/>
  <c r="U827" i="1"/>
  <c r="V827" i="1" s="1"/>
  <c r="U819" i="1"/>
  <c r="V819" i="1" s="1"/>
  <c r="U811" i="1"/>
  <c r="V811" i="1" s="1"/>
  <c r="U803" i="1"/>
  <c r="V803" i="1" s="1"/>
  <c r="U795" i="1"/>
  <c r="V795" i="1" s="1"/>
  <c r="U787" i="1"/>
  <c r="V787" i="1" s="1"/>
  <c r="U763" i="1"/>
  <c r="V763" i="1" s="1"/>
  <c r="U755" i="1"/>
  <c r="V755" i="1" s="1"/>
  <c r="U747" i="1"/>
  <c r="V747" i="1" s="1"/>
  <c r="U739" i="1"/>
  <c r="V739" i="1" s="1"/>
  <c r="U731" i="1"/>
  <c r="V731" i="1" s="1"/>
  <c r="U723" i="1"/>
  <c r="V723" i="1" s="1"/>
  <c r="U699" i="1"/>
  <c r="V699" i="1" s="1"/>
  <c r="U691" i="1"/>
  <c r="V691" i="1" s="1"/>
  <c r="U683" i="1"/>
  <c r="V683" i="1" s="1"/>
  <c r="U667" i="1"/>
  <c r="V667" i="1" s="1"/>
  <c r="U651" i="1"/>
  <c r="V651" i="1" s="1"/>
  <c r="U643" i="1"/>
  <c r="V643" i="1" s="1"/>
  <c r="U627" i="1"/>
  <c r="V627" i="1" s="1"/>
  <c r="U619" i="1"/>
  <c r="V619" i="1" s="1"/>
  <c r="U611" i="1"/>
  <c r="V611" i="1" s="1"/>
  <c r="U587" i="1"/>
  <c r="V587" i="1" s="1"/>
  <c r="U579" i="1"/>
  <c r="V579" i="1" s="1"/>
  <c r="U563" i="1"/>
  <c r="V563" i="1" s="1"/>
  <c r="U555" i="1"/>
  <c r="V555" i="1" s="1"/>
  <c r="U547" i="1"/>
  <c r="V547" i="1" s="1"/>
  <c r="U523" i="1"/>
  <c r="V523" i="1" s="1"/>
  <c r="U515" i="1"/>
  <c r="V515" i="1" s="1"/>
  <c r="U507" i="1"/>
  <c r="V507" i="1" s="1"/>
  <c r="U491" i="1"/>
  <c r="V491" i="1" s="1"/>
  <c r="U483" i="1"/>
  <c r="V483" i="1" s="1"/>
  <c r="U475" i="1"/>
  <c r="V475" i="1" s="1"/>
  <c r="U459" i="1"/>
  <c r="V459" i="1" s="1"/>
  <c r="U451" i="1"/>
  <c r="V451" i="1" s="1"/>
  <c r="U443" i="1"/>
  <c r="V443" i="1" s="1"/>
  <c r="U427" i="1"/>
  <c r="V427" i="1" s="1"/>
  <c r="U419" i="1"/>
  <c r="V419" i="1" s="1"/>
  <c r="U411" i="1"/>
  <c r="V411" i="1" s="1"/>
  <c r="U387" i="1"/>
  <c r="V387" i="1" s="1"/>
  <c r="U379" i="1"/>
  <c r="V379" i="1" s="1"/>
  <c r="U371" i="1"/>
  <c r="V371" i="1" s="1"/>
  <c r="U355" i="1"/>
  <c r="V355" i="1" s="1"/>
  <c r="U347" i="1"/>
  <c r="V347" i="1" s="1"/>
  <c r="U323" i="1"/>
  <c r="V323" i="1" s="1"/>
  <c r="U315" i="1"/>
  <c r="V315" i="1" s="1"/>
  <c r="U307" i="1"/>
  <c r="V307" i="1" s="1"/>
  <c r="U291" i="1"/>
  <c r="V291" i="1" s="1"/>
  <c r="U283" i="1"/>
  <c r="V283" i="1" s="1"/>
  <c r="U259" i="1"/>
  <c r="V259" i="1" s="1"/>
  <c r="U243" i="1"/>
  <c r="V243" i="1" s="1"/>
  <c r="U235" i="1"/>
  <c r="V235" i="1" s="1"/>
  <c r="U227" i="1"/>
  <c r="V227" i="1" s="1"/>
  <c r="U219" i="1"/>
  <c r="V219" i="1" s="1"/>
  <c r="U211" i="1"/>
  <c r="V211" i="1" s="1"/>
  <c r="U203" i="1"/>
  <c r="V203" i="1" s="1"/>
  <c r="U195" i="1"/>
  <c r="V195" i="1" s="1"/>
  <c r="U187" i="1"/>
  <c r="V187" i="1" s="1"/>
  <c r="U179" i="1"/>
  <c r="U171" i="1"/>
  <c r="V171" i="1" s="1"/>
  <c r="U163" i="1"/>
  <c r="V163" i="1" s="1"/>
  <c r="U155" i="1"/>
  <c r="V155" i="1" s="1"/>
  <c r="U147" i="1"/>
  <c r="V147" i="1" s="1"/>
  <c r="U139" i="1"/>
  <c r="V139" i="1" s="1"/>
  <c r="U131" i="1"/>
  <c r="V131" i="1" s="1"/>
  <c r="U123" i="1"/>
  <c r="V123" i="1" s="1"/>
  <c r="U115" i="1"/>
  <c r="U107" i="1"/>
  <c r="V107" i="1" s="1"/>
  <c r="U99" i="1"/>
  <c r="V99" i="1" s="1"/>
  <c r="U91" i="1"/>
  <c r="V91" i="1" s="1"/>
  <c r="U83" i="1"/>
  <c r="V83" i="1" s="1"/>
  <c r="U75" i="1"/>
  <c r="V75" i="1" s="1"/>
  <c r="U67" i="1"/>
  <c r="V67" i="1" s="1"/>
  <c r="U59" i="1"/>
  <c r="V59" i="1" s="1"/>
  <c r="U51" i="1"/>
  <c r="V51" i="1" s="1"/>
  <c r="U43" i="1"/>
  <c r="V43" i="1" s="1"/>
  <c r="U35" i="1"/>
  <c r="V35" i="1" s="1"/>
  <c r="U27" i="1"/>
  <c r="V27" i="1" s="1"/>
  <c r="U19" i="1"/>
  <c r="V19" i="1" s="1"/>
  <c r="U11" i="1"/>
  <c r="V11" i="1" s="1"/>
  <c r="U3" i="1"/>
  <c r="V3" i="1" s="1"/>
  <c r="V991" i="1"/>
  <c r="V919" i="1"/>
  <c r="V911" i="1"/>
  <c r="U903" i="1"/>
  <c r="V903" i="1" s="1"/>
  <c r="U895" i="1"/>
  <c r="V895" i="1" s="1"/>
  <c r="V997" i="1"/>
  <c r="V892" i="1"/>
  <c r="U852" i="1"/>
  <c r="V852" i="1" s="1"/>
  <c r="U844" i="1"/>
  <c r="V844" i="1" s="1"/>
  <c r="U788" i="1"/>
  <c r="V788" i="1" s="1"/>
  <c r="U780" i="1"/>
  <c r="V780" i="1" s="1"/>
  <c r="U724" i="1"/>
  <c r="V724" i="1" s="1"/>
  <c r="U716" i="1"/>
  <c r="V716" i="1" s="1"/>
  <c r="V700" i="1"/>
  <c r="U676" i="1"/>
  <c r="V676" i="1" s="1"/>
  <c r="U668" i="1"/>
  <c r="V668" i="1" s="1"/>
  <c r="V995" i="1"/>
  <c r="V987" i="1"/>
  <c r="V979" i="1"/>
  <c r="V971" i="1"/>
  <c r="V963" i="1"/>
  <c r="V955" i="1"/>
  <c r="V947" i="1"/>
  <c r="V939" i="1"/>
  <c r="V931" i="1"/>
  <c r="V923" i="1"/>
  <c r="V915" i="1"/>
  <c r="V907" i="1"/>
  <c r="V899" i="1"/>
  <c r="V891" i="1"/>
  <c r="U843" i="1"/>
  <c r="V843" i="1" s="1"/>
  <c r="U835" i="1"/>
  <c r="V835" i="1" s="1"/>
  <c r="U779" i="1"/>
  <c r="V779" i="1" s="1"/>
  <c r="U771" i="1"/>
  <c r="V771" i="1" s="1"/>
  <c r="U715" i="1"/>
  <c r="V715" i="1" s="1"/>
  <c r="U707" i="1"/>
  <c r="V707" i="1" s="1"/>
  <c r="U675" i="1"/>
  <c r="V675" i="1" s="1"/>
  <c r="U659" i="1"/>
  <c r="V659" i="1" s="1"/>
  <c r="U635" i="1"/>
  <c r="V635" i="1" s="1"/>
  <c r="U603" i="1"/>
  <c r="V603" i="1" s="1"/>
  <c r="U595" i="1"/>
  <c r="V595" i="1" s="1"/>
  <c r="U571" i="1"/>
  <c r="V571" i="1" s="1"/>
  <c r="U539" i="1"/>
  <c r="V539" i="1" s="1"/>
  <c r="U531" i="1"/>
  <c r="V531" i="1" s="1"/>
  <c r="V855" i="1"/>
  <c r="V815" i="1"/>
  <c r="V791" i="1"/>
  <c r="V638" i="1"/>
  <c r="V989" i="1"/>
  <c r="V981" i="1"/>
  <c r="V973" i="1"/>
  <c r="V965" i="1"/>
  <c r="V957" i="1"/>
  <c r="V949" i="1"/>
  <c r="V941" i="1"/>
  <c r="V933" i="1"/>
  <c r="V925" i="1"/>
  <c r="V917" i="1"/>
  <c r="V909" i="1"/>
  <c r="V901" i="1"/>
  <c r="V893" i="1"/>
  <c r="V565" i="1"/>
  <c r="V413" i="1"/>
  <c r="V636" i="1"/>
  <c r="V628" i="1"/>
  <c r="U604" i="1"/>
  <c r="V604" i="1" s="1"/>
  <c r="V596" i="1"/>
  <c r="V588" i="1"/>
  <c r="V548" i="1"/>
  <c r="U540" i="1"/>
  <c r="V540" i="1" s="1"/>
  <c r="V532" i="1"/>
  <c r="V516" i="1"/>
  <c r="U476" i="1"/>
  <c r="V476" i="1" s="1"/>
  <c r="V436" i="1"/>
  <c r="U467" i="1"/>
  <c r="V467" i="1" s="1"/>
  <c r="U403" i="1"/>
  <c r="V403" i="1" s="1"/>
  <c r="U339" i="1"/>
  <c r="V339" i="1" s="1"/>
  <c r="U275" i="1"/>
  <c r="V275" i="1" s="1"/>
  <c r="U267" i="1"/>
  <c r="V267" i="1" s="1"/>
  <c r="V946" i="1"/>
  <c r="V898" i="1"/>
  <c r="V882" i="1"/>
  <c r="V842" i="1"/>
  <c r="V834" i="1"/>
  <c r="V818" i="1"/>
  <c r="U887" i="1"/>
  <c r="V887" i="1" s="1"/>
  <c r="U879" i="1"/>
  <c r="V879" i="1" s="1"/>
  <c r="U871" i="1"/>
  <c r="V871" i="1" s="1"/>
  <c r="U572" i="1"/>
  <c r="V572" i="1" s="1"/>
  <c r="U499" i="1"/>
  <c r="V499" i="1" s="1"/>
  <c r="U395" i="1"/>
  <c r="V395" i="1" s="1"/>
  <c r="U363" i="1"/>
  <c r="V363" i="1" s="1"/>
  <c r="U299" i="1"/>
  <c r="V299" i="1" s="1"/>
  <c r="U251" i="1"/>
  <c r="V251" i="1" s="1"/>
  <c r="U644" i="1"/>
  <c r="V644" i="1" s="1"/>
  <c r="U612" i="1"/>
  <c r="V612" i="1" s="1"/>
  <c r="U508" i="1"/>
  <c r="V508" i="1" s="1"/>
  <c r="U435" i="1"/>
  <c r="V435" i="1" s="1"/>
  <c r="U331" i="1"/>
  <c r="V331" i="1" s="1"/>
  <c r="V754" i="1"/>
  <c r="V706" i="1"/>
  <c r="V690" i="1"/>
  <c r="V650" i="1"/>
  <c r="V642" i="1"/>
  <c r="V626" i="1"/>
  <c r="V514" i="1"/>
  <c r="V498" i="1"/>
  <c r="V450" i="1"/>
  <c r="V434" i="1"/>
  <c r="V1001" i="1"/>
  <c r="V985" i="1"/>
  <c r="V977" i="1"/>
  <c r="V937" i="1"/>
  <c r="V929" i="1"/>
  <c r="V921" i="1"/>
  <c r="V865" i="1"/>
  <c r="V857" i="1"/>
  <c r="V849" i="1"/>
  <c r="V809" i="1"/>
  <c r="V785" i="1"/>
  <c r="V753" i="1"/>
  <c r="V745" i="1"/>
  <c r="V737" i="1"/>
  <c r="V729" i="1"/>
  <c r="V721" i="1"/>
  <c r="V681" i="1"/>
  <c r="V673" i="1"/>
  <c r="V665" i="1"/>
  <c r="V657" i="1"/>
  <c r="V649" i="1"/>
  <c r="V585" i="1"/>
  <c r="V553" i="1"/>
  <c r="V481" i="1"/>
  <c r="V457" i="1"/>
  <c r="V1000" i="1"/>
  <c r="V984" i="1"/>
  <c r="V968" i="1"/>
  <c r="V952" i="1"/>
  <c r="V998" i="1"/>
  <c r="V990" i="1"/>
  <c r="V982" i="1"/>
  <c r="V942" i="1"/>
  <c r="V830" i="1"/>
  <c r="V806" i="1"/>
  <c r="V790" i="1"/>
  <c r="V774" i="1"/>
  <c r="V766" i="1"/>
  <c r="V742" i="1"/>
  <c r="V734" i="1"/>
  <c r="V726" i="1"/>
  <c r="V662" i="1"/>
  <c r="V630" i="1"/>
  <c r="V574" i="1"/>
  <c r="V510" i="1"/>
  <c r="V885" i="1"/>
  <c r="V877" i="1"/>
  <c r="V869" i="1"/>
  <c r="V861" i="1"/>
  <c r="V853" i="1"/>
  <c r="V845" i="1"/>
  <c r="V837" i="1"/>
  <c r="V829" i="1"/>
  <c r="V821" i="1"/>
  <c r="V813" i="1"/>
  <c r="V805" i="1"/>
  <c r="V797" i="1"/>
  <c r="V789" i="1"/>
  <c r="V781" i="1"/>
  <c r="V773" i="1"/>
  <c r="V765" i="1"/>
  <c r="V757" i="1"/>
  <c r="V749" i="1"/>
  <c r="V741" i="1"/>
  <c r="V733" i="1"/>
  <c r="V725" i="1"/>
  <c r="V717" i="1"/>
  <c r="V709" i="1"/>
  <c r="V701" i="1"/>
  <c r="V693" i="1"/>
  <c r="V685" i="1"/>
  <c r="V677" i="1"/>
  <c r="V669" i="1"/>
  <c r="V661" i="1"/>
  <c r="V653" i="1"/>
  <c r="V645" i="1"/>
  <c r="V637" i="1"/>
  <c r="V629" i="1"/>
  <c r="V621" i="1"/>
  <c r="V613" i="1"/>
  <c r="V605" i="1"/>
  <c r="V597" i="1"/>
  <c r="V589" i="1"/>
  <c r="V581" i="1"/>
  <c r="V573" i="1"/>
  <c r="V557" i="1"/>
  <c r="V549" i="1"/>
  <c r="V541" i="1"/>
  <c r="V533" i="1"/>
  <c r="V525" i="1"/>
  <c r="V517" i="1"/>
  <c r="V509" i="1"/>
  <c r="V501" i="1"/>
  <c r="V493" i="1"/>
  <c r="V485" i="1"/>
  <c r="V477" i="1"/>
  <c r="V469" i="1"/>
  <c r="V461" i="1"/>
  <c r="V453" i="1"/>
  <c r="V445" i="1"/>
  <c r="V437" i="1"/>
  <c r="V429" i="1"/>
  <c r="V421" i="1"/>
  <c r="V405" i="1"/>
  <c r="V397" i="1"/>
  <c r="V389" i="1"/>
  <c r="V381" i="1"/>
  <c r="V373" i="1"/>
  <c r="V365" i="1"/>
  <c r="V357" i="1"/>
  <c r="V349" i="1"/>
  <c r="V341" i="1"/>
  <c r="V333" i="1"/>
  <c r="V325" i="1"/>
  <c r="V317" i="1"/>
  <c r="V309" i="1"/>
  <c r="V301" i="1"/>
  <c r="V293" i="1"/>
  <c r="V285" i="1"/>
  <c r="V277" i="1"/>
  <c r="V269" i="1"/>
  <c r="V261" i="1"/>
  <c r="V460" i="1"/>
  <c r="V452" i="1"/>
  <c r="V428" i="1"/>
  <c r="V388" i="1"/>
  <c r="V372" i="1"/>
  <c r="V364" i="1"/>
  <c r="V316" i="1"/>
  <c r="V308" i="1"/>
  <c r="V300" i="1"/>
  <c r="V179" i="1"/>
  <c r="V115" i="1"/>
  <c r="V258" i="1"/>
  <c r="V130" i="1"/>
  <c r="V106" i="1"/>
  <c r="V617" i="1"/>
  <c r="V593" i="1"/>
  <c r="V545" i="1"/>
  <c r="V529" i="1"/>
  <c r="V521" i="1"/>
  <c r="V489" i="1"/>
  <c r="V473" i="1"/>
  <c r="V465" i="1"/>
  <c r="V425" i="1"/>
  <c r="V417" i="1"/>
  <c r="V401" i="1"/>
  <c r="V393" i="1"/>
  <c r="V361" i="1"/>
  <c r="V337" i="1"/>
  <c r="V329" i="1"/>
  <c r="V297" i="1"/>
  <c r="V289" i="1"/>
  <c r="V281" i="1"/>
  <c r="V273" i="1"/>
  <c r="V265" i="1"/>
  <c r="V89" i="1"/>
  <c r="V25" i="1"/>
  <c r="V960" i="1"/>
  <c r="V944" i="1"/>
  <c r="V936" i="1"/>
  <c r="V928" i="1"/>
  <c r="V896" i="1"/>
  <c r="V888" i="1"/>
  <c r="V880" i="1"/>
  <c r="V872" i="1"/>
  <c r="V856" i="1"/>
  <c r="V848" i="1"/>
  <c r="V840" i="1"/>
  <c r="V824" i="1"/>
  <c r="V800" i="1"/>
  <c r="V792" i="1"/>
  <c r="V776" i="1"/>
  <c r="V760" i="1"/>
  <c r="V744" i="1"/>
  <c r="V736" i="1"/>
  <c r="V728" i="1"/>
  <c r="V680" i="1"/>
  <c r="V672" i="1"/>
  <c r="V664" i="1"/>
  <c r="V656" i="1"/>
  <c r="V648" i="1"/>
  <c r="V640" i="1"/>
  <c r="V632" i="1"/>
  <c r="V600" i="1"/>
  <c r="V592" i="1"/>
  <c r="V584" i="1"/>
  <c r="V576" i="1"/>
  <c r="V568" i="1"/>
  <c r="V560" i="1"/>
  <c r="V528" i="1"/>
  <c r="V520" i="1"/>
  <c r="V512" i="1"/>
  <c r="V504" i="1"/>
  <c r="V496" i="1"/>
  <c r="V488" i="1"/>
  <c r="V456" i="1"/>
  <c r="V448" i="1"/>
  <c r="V440" i="1"/>
  <c r="V432" i="1"/>
  <c r="V424" i="1"/>
  <c r="V751" i="1"/>
  <c r="V743" i="1"/>
  <c r="V735" i="1"/>
  <c r="V727" i="1"/>
  <c r="V719" i="1"/>
  <c r="U695" i="1"/>
  <c r="V695" i="1" s="1"/>
  <c r="U687" i="1"/>
  <c r="V687" i="1" s="1"/>
  <c r="U679" i="1"/>
  <c r="V679" i="1" s="1"/>
  <c r="U671" i="1"/>
  <c r="V671" i="1" s="1"/>
  <c r="U663" i="1"/>
  <c r="V663" i="1" s="1"/>
  <c r="U655" i="1"/>
  <c r="V655" i="1" s="1"/>
  <c r="U647" i="1"/>
  <c r="V647" i="1" s="1"/>
  <c r="U639" i="1"/>
  <c r="V639" i="1" s="1"/>
  <c r="U631" i="1"/>
  <c r="V631" i="1" s="1"/>
  <c r="U623" i="1"/>
  <c r="V623" i="1" s="1"/>
  <c r="U615" i="1"/>
  <c r="V615" i="1" s="1"/>
  <c r="U607" i="1"/>
  <c r="V607" i="1" s="1"/>
  <c r="U599" i="1"/>
  <c r="V599" i="1" s="1"/>
  <c r="U591" i="1"/>
  <c r="V591" i="1" s="1"/>
  <c r="U583" i="1"/>
  <c r="V583" i="1" s="1"/>
  <c r="U575" i="1"/>
  <c r="V575" i="1" s="1"/>
  <c r="U567" i="1"/>
  <c r="V567" i="1" s="1"/>
  <c r="U559" i="1"/>
  <c r="V559" i="1" s="1"/>
  <c r="U551" i="1"/>
  <c r="V551" i="1" s="1"/>
  <c r="U543" i="1"/>
  <c r="V543" i="1" s="1"/>
  <c r="U535" i="1"/>
  <c r="V535" i="1" s="1"/>
  <c r="U527" i="1"/>
  <c r="V527" i="1" s="1"/>
  <c r="U519" i="1"/>
  <c r="V519" i="1" s="1"/>
  <c r="U511" i="1"/>
  <c r="V511" i="1" s="1"/>
  <c r="U503" i="1"/>
  <c r="V503" i="1" s="1"/>
  <c r="U495" i="1"/>
  <c r="V495" i="1" s="1"/>
  <c r="U487" i="1"/>
  <c r="V487" i="1" s="1"/>
  <c r="U479" i="1"/>
  <c r="V479" i="1" s="1"/>
  <c r="U471" i="1"/>
  <c r="V471" i="1" s="1"/>
  <c r="U463" i="1"/>
  <c r="V463" i="1" s="1"/>
  <c r="U455" i="1"/>
  <c r="V455" i="1" s="1"/>
  <c r="U447" i="1"/>
  <c r="V447" i="1" s="1"/>
  <c r="U439" i="1"/>
  <c r="V439" i="1" s="1"/>
  <c r="U431" i="1"/>
  <c r="V431" i="1" s="1"/>
  <c r="U423" i="1"/>
  <c r="V423" i="1" s="1"/>
  <c r="U415" i="1"/>
  <c r="V415" i="1" s="1"/>
  <c r="U407" i="1"/>
  <c r="V407" i="1" s="1"/>
  <c r="U399" i="1"/>
  <c r="V399" i="1" s="1"/>
  <c r="U391" i="1"/>
  <c r="V391" i="1" s="1"/>
  <c r="U383" i="1"/>
  <c r="V383" i="1" s="1"/>
  <c r="U375" i="1"/>
  <c r="V375" i="1" s="1"/>
  <c r="U367" i="1"/>
  <c r="V367" i="1" s="1"/>
  <c r="U359" i="1"/>
  <c r="V359" i="1" s="1"/>
  <c r="U351" i="1"/>
  <c r="V351" i="1" s="1"/>
  <c r="U343" i="1"/>
  <c r="V343" i="1" s="1"/>
  <c r="U335" i="1"/>
  <c r="V335" i="1" s="1"/>
  <c r="U327" i="1"/>
  <c r="V327" i="1" s="1"/>
  <c r="U319" i="1"/>
  <c r="V319" i="1" s="1"/>
  <c r="U311" i="1"/>
  <c r="V311" i="1" s="1"/>
  <c r="U303" i="1"/>
  <c r="V303" i="1" s="1"/>
  <c r="U295" i="1"/>
  <c r="V295" i="1" s="1"/>
  <c r="U287" i="1"/>
  <c r="V287" i="1" s="1"/>
  <c r="U279" i="1"/>
  <c r="V279" i="1" s="1"/>
  <c r="U271" i="1"/>
  <c r="V271" i="1" s="1"/>
  <c r="U263" i="1"/>
  <c r="V263" i="1" s="1"/>
  <c r="U255" i="1"/>
  <c r="V255" i="1" s="1"/>
  <c r="U247" i="1"/>
  <c r="V247" i="1" s="1"/>
  <c r="U239" i="1"/>
  <c r="V239" i="1" s="1"/>
  <c r="U231" i="1"/>
  <c r="V231" i="1" s="1"/>
  <c r="U223" i="1"/>
  <c r="V223" i="1" s="1"/>
  <c r="U215" i="1"/>
  <c r="V215" i="1" s="1"/>
  <c r="U207" i="1"/>
  <c r="V207" i="1" s="1"/>
  <c r="U199" i="1"/>
  <c r="V199" i="1" s="1"/>
  <c r="U191" i="1"/>
  <c r="V191" i="1" s="1"/>
  <c r="U183" i="1"/>
  <c r="V183" i="1" s="1"/>
  <c r="U175" i="1"/>
  <c r="V175" i="1" s="1"/>
  <c r="U167" i="1"/>
  <c r="V167" i="1" s="1"/>
  <c r="U159" i="1"/>
  <c r="V159" i="1" s="1"/>
  <c r="U151" i="1"/>
  <c r="V151" i="1" s="1"/>
  <c r="U143" i="1"/>
  <c r="V143" i="1" s="1"/>
  <c r="U135" i="1"/>
  <c r="V135" i="1" s="1"/>
  <c r="U127" i="1"/>
  <c r="V127" i="1" s="1"/>
  <c r="U119" i="1"/>
  <c r="V119" i="1" s="1"/>
  <c r="U111" i="1"/>
  <c r="V111" i="1" s="1"/>
  <c r="U103" i="1"/>
  <c r="V103" i="1" s="1"/>
  <c r="U95" i="1"/>
  <c r="V95" i="1" s="1"/>
  <c r="U87" i="1"/>
  <c r="V87" i="1" s="1"/>
  <c r="U79" i="1"/>
  <c r="V79" i="1" s="1"/>
  <c r="U71" i="1"/>
  <c r="V71" i="1" s="1"/>
  <c r="U63" i="1"/>
  <c r="V63" i="1" s="1"/>
  <c r="U55" i="1"/>
  <c r="V55" i="1" s="1"/>
  <c r="U47" i="1"/>
  <c r="V47" i="1" s="1"/>
  <c r="U39" i="1"/>
  <c r="V39" i="1" s="1"/>
  <c r="U31" i="1"/>
  <c r="V31" i="1" s="1"/>
  <c r="U23" i="1"/>
  <c r="V23" i="1" s="1"/>
  <c r="U15" i="1"/>
  <c r="V15" i="1" s="1"/>
  <c r="U7" i="1"/>
  <c r="V7" i="1" s="1"/>
  <c r="V534" i="1"/>
  <c r="V446" i="1"/>
  <c r="V374" i="1"/>
  <c r="V342" i="1"/>
  <c r="V334" i="1"/>
  <c r="V326" i="1"/>
  <c r="V294" i="1"/>
  <c r="V286" i="1"/>
  <c r="V278" i="1"/>
  <c r="V270" i="1"/>
  <c r="V262" i="1"/>
  <c r="V230" i="1"/>
  <c r="V222" i="1"/>
  <c r="V214" i="1"/>
  <c r="V206" i="1"/>
  <c r="V198" i="1"/>
  <c r="V190" i="1"/>
  <c r="V166" i="1"/>
  <c r="V158" i="1"/>
  <c r="V150" i="1"/>
  <c r="V142" i="1"/>
  <c r="V134" i="1"/>
  <c r="V102" i="1"/>
  <c r="V94" i="1"/>
  <c r="V86" i="1"/>
  <c r="V78" i="1"/>
  <c r="V70" i="1"/>
  <c r="V38" i="1"/>
  <c r="V30" i="1"/>
  <c r="V22" i="1"/>
  <c r="V14" i="1"/>
  <c r="V6" i="1"/>
  <c r="V253" i="1"/>
  <c r="V245" i="1"/>
  <c r="V237" i="1"/>
  <c r="V229" i="1"/>
  <c r="V221" i="1"/>
  <c r="V213" i="1"/>
  <c r="V205" i="1"/>
  <c r="V197" i="1"/>
  <c r="V189" i="1"/>
  <c r="V181" i="1"/>
  <c r="V173" i="1"/>
  <c r="V165" i="1"/>
  <c r="V157" i="1"/>
  <c r="V149" i="1"/>
  <c r="V141" i="1"/>
  <c r="V133" i="1"/>
  <c r="V125" i="1"/>
  <c r="V117" i="1"/>
  <c r="V109" i="1"/>
  <c r="V101" i="1"/>
  <c r="V93" i="1"/>
  <c r="V85" i="1"/>
  <c r="V77" i="1"/>
  <c r="V69" i="1"/>
  <c r="V61" i="1"/>
  <c r="V53" i="1"/>
  <c r="V45" i="1"/>
  <c r="V37" i="1"/>
  <c r="V29" i="1"/>
  <c r="V21" i="1"/>
  <c r="V13" i="1"/>
  <c r="V5" i="1"/>
  <c r="V220" i="1"/>
  <c r="V156" i="1"/>
  <c r="V116" i="1"/>
  <c r="V92" i="1"/>
  <c r="V84" i="1"/>
  <c r="V52" i="1"/>
  <c r="V28" i="1"/>
  <c r="V370" i="1"/>
  <c r="V330" i="1"/>
  <c r="V306" i="1"/>
  <c r="V266" i="1"/>
  <c r="V242" i="1"/>
  <c r="V202" i="1"/>
  <c r="V178" i="1"/>
  <c r="V138" i="1"/>
  <c r="V114" i="1"/>
  <c r="V74" i="1"/>
  <c r="V50" i="1"/>
  <c r="V10" i="1"/>
  <c r="V233" i="1"/>
  <c r="V225" i="1"/>
  <c r="V209" i="1"/>
  <c r="V201" i="1"/>
  <c r="V169" i="1"/>
  <c r="V161" i="1"/>
  <c r="V145" i="1"/>
  <c r="V137" i="1"/>
  <c r="V105" i="1"/>
  <c r="V97" i="1"/>
  <c r="V81" i="1"/>
  <c r="V73" i="1"/>
  <c r="V41" i="1"/>
  <c r="V9" i="1"/>
  <c r="V384" i="1"/>
  <c r="V376" i="1"/>
  <c r="V368" i="1"/>
  <c r="V360" i="1"/>
  <c r="V352" i="1"/>
  <c r="V320" i="1"/>
  <c r="V312" i="1"/>
  <c r="V304" i="1"/>
  <c r="V296" i="1"/>
  <c r="V288" i="1"/>
  <c r="V280" i="1"/>
  <c r="V256" i="1"/>
  <c r="V248" i="1"/>
  <c r="V240" i="1"/>
  <c r="V232" i="1"/>
  <c r="V224" i="1"/>
  <c r="V184" i="1"/>
  <c r="V168" i="1"/>
  <c r="V152" i="1"/>
  <c r="V144" i="1"/>
  <c r="V136" i="1"/>
  <c r="V128" i="1"/>
  <c r="V120" i="1"/>
  <c r="V104" i="1"/>
  <c r="V88" i="1"/>
  <c r="V72" i="1"/>
  <c r="V64" i="1"/>
  <c r="V56" i="1"/>
  <c r="V40" i="1"/>
  <c r="V16" i="1"/>
  <c r="V8" i="1"/>
  <c r="U1002" i="1" l="1"/>
</calcChain>
</file>

<file path=xl/sharedStrings.xml><?xml version="1.0" encoding="utf-8"?>
<sst xmlns="http://schemas.openxmlformats.org/spreadsheetml/2006/main" count="9181" uniqueCount="1499">
  <si>
    <t>Order_ID</t>
  </si>
  <si>
    <t>Order_Date</t>
  </si>
  <si>
    <t>Customer_ID</t>
  </si>
  <si>
    <t>Customer_Segment</t>
  </si>
  <si>
    <t>Region</t>
  </si>
  <si>
    <t>Salesperson</t>
  </si>
  <si>
    <t>Product_Name</t>
  </si>
  <si>
    <t>Category</t>
  </si>
  <si>
    <t>Unit_Cost</t>
  </si>
  <si>
    <t>Unit_Price</t>
  </si>
  <si>
    <t>Quantity</t>
  </si>
  <si>
    <t>Discount_%</t>
  </si>
  <si>
    <t>Shipping_Cost</t>
  </si>
  <si>
    <t>Payment_Method</t>
  </si>
  <si>
    <t>Delivery_Days</t>
  </si>
  <si>
    <t>Order_Status</t>
  </si>
  <si>
    <t>Revenue</t>
  </si>
  <si>
    <t>Total_Cost</t>
  </si>
  <si>
    <t>Profit</t>
  </si>
  <si>
    <t>Profit_Margin_%</t>
  </si>
  <si>
    <t>ORD0001</t>
  </si>
  <si>
    <t>CUST0257</t>
  </si>
  <si>
    <t>Consumer</t>
  </si>
  <si>
    <t>North</t>
  </si>
  <si>
    <t>Olivia Moore</t>
  </si>
  <si>
    <t>Blender</t>
  </si>
  <si>
    <t>Home &amp; Kitchen</t>
  </si>
  <si>
    <t>Card</t>
  </si>
  <si>
    <t>Delivered</t>
  </si>
  <si>
    <t>ORD0002</t>
  </si>
  <si>
    <t>CUST0393</t>
  </si>
  <si>
    <t>South</t>
  </si>
  <si>
    <t>Ava Martin</t>
  </si>
  <si>
    <t>Lipstick</t>
  </si>
  <si>
    <t>Beauty</t>
  </si>
  <si>
    <t>Digital Wallet</t>
  </si>
  <si>
    <t>ORD0003</t>
  </si>
  <si>
    <t>CUST0138</t>
  </si>
  <si>
    <t>Corporate</t>
  </si>
  <si>
    <t>Hoodie</t>
  </si>
  <si>
    <t>Fashion</t>
  </si>
  <si>
    <t>ORD0004</t>
  </si>
  <si>
    <t>CUST0089</t>
  </si>
  <si>
    <t>East</t>
  </si>
  <si>
    <t>Ethan Harris</t>
  </si>
  <si>
    <t>Cash on Delivery</t>
  </si>
  <si>
    <t>ORD0005</t>
  </si>
  <si>
    <t>CUST0318</t>
  </si>
  <si>
    <t>Michael Brown</t>
  </si>
  <si>
    <t>Tennis Racket</t>
  </si>
  <si>
    <t>Sports</t>
  </si>
  <si>
    <t>ORD0006</t>
  </si>
  <si>
    <t>CUST0343</t>
  </si>
  <si>
    <t>Home Office</t>
  </si>
  <si>
    <t>Bank Transfer</t>
  </si>
  <si>
    <t>ORD0007</t>
  </si>
  <si>
    <t>CUST0156</t>
  </si>
  <si>
    <t>Smartphone</t>
  </si>
  <si>
    <t>Electronics</t>
  </si>
  <si>
    <t>ORD0008</t>
  </si>
  <si>
    <t>CUST0162</t>
  </si>
  <si>
    <t>Office Chair</t>
  </si>
  <si>
    <t>ORD0009</t>
  </si>
  <si>
    <t>CUST0153</t>
  </si>
  <si>
    <t>Sophia White</t>
  </si>
  <si>
    <t>Smartwatch</t>
  </si>
  <si>
    <t>ORD0010</t>
  </si>
  <si>
    <t>CUST0136</t>
  </si>
  <si>
    <t>James Taylor</t>
  </si>
  <si>
    <t>ORD0011</t>
  </si>
  <si>
    <t>CUST0033</t>
  </si>
  <si>
    <t>West</t>
  </si>
  <si>
    <t>Hair Dryer</t>
  </si>
  <si>
    <t>Cancelled</t>
  </si>
  <si>
    <t>ORD0012</t>
  </si>
  <si>
    <t>CUST0026</t>
  </si>
  <si>
    <t>ORD0013</t>
  </si>
  <si>
    <t>CUST0244</t>
  </si>
  <si>
    <t>Bicycle Helmet</t>
  </si>
  <si>
    <t>ORD0014</t>
  </si>
  <si>
    <t>CUST0313</t>
  </si>
  <si>
    <t>Sarah Johnson</t>
  </si>
  <si>
    <t>Football</t>
  </si>
  <si>
    <t>ORD0015</t>
  </si>
  <si>
    <t>CUST0399</t>
  </si>
  <si>
    <t>Gaming Mouse</t>
  </si>
  <si>
    <t>ORD0016</t>
  </si>
  <si>
    <t>CUST0321</t>
  </si>
  <si>
    <t>Makeup Kit</t>
  </si>
  <si>
    <t>ORD0017</t>
  </si>
  <si>
    <t>CUST0187</t>
  </si>
  <si>
    <t>Daniel Thomas</t>
  </si>
  <si>
    <t>ORD0018</t>
  </si>
  <si>
    <t>CUST0003</t>
  </si>
  <si>
    <t>Face Cream</t>
  </si>
  <si>
    <t>ORD0019</t>
  </si>
  <si>
    <t>CUST0166</t>
  </si>
  <si>
    <t>Emily Davis</t>
  </si>
  <si>
    <t>Microwave</t>
  </si>
  <si>
    <t>ORD0020</t>
  </si>
  <si>
    <t>CUST0197</t>
  </si>
  <si>
    <t>ORD0021</t>
  </si>
  <si>
    <t>CUST0047</t>
  </si>
  <si>
    <t>Bedsheet Set</t>
  </si>
  <si>
    <t>ORD0022</t>
  </si>
  <si>
    <t>Jacket</t>
  </si>
  <si>
    <t>ORD0023</t>
  </si>
  <si>
    <t>CUST0108</t>
  </si>
  <si>
    <t>ORD0024</t>
  </si>
  <si>
    <t>CUST0063</t>
  </si>
  <si>
    <t>ORD0025</t>
  </si>
  <si>
    <t>CUST0261</t>
  </si>
  <si>
    <t>Bluetooth Speaker</t>
  </si>
  <si>
    <t>ORD0026</t>
  </si>
  <si>
    <t>CUST0369</t>
  </si>
  <si>
    <t>ORD0027</t>
  </si>
  <si>
    <t>CUST0011</t>
  </si>
  <si>
    <t>David Wilson</t>
  </si>
  <si>
    <t>Perfume</t>
  </si>
  <si>
    <t>ORD0028</t>
  </si>
  <si>
    <t>CUST0193</t>
  </si>
  <si>
    <t>ORD0029</t>
  </si>
  <si>
    <t>CUST0342</t>
  </si>
  <si>
    <t>ORD0030</t>
  </si>
  <si>
    <t>CUST0097</t>
  </si>
  <si>
    <t>Water Bottle</t>
  </si>
  <si>
    <t>ORD0031</t>
  </si>
  <si>
    <t>CUST0023</t>
  </si>
  <si>
    <t>ORD0032</t>
  </si>
  <si>
    <t>CUST0140</t>
  </si>
  <si>
    <t>ORD0033</t>
  </si>
  <si>
    <t>CUST0163</t>
  </si>
  <si>
    <t>Backpack</t>
  </si>
  <si>
    <t>ORD0034</t>
  </si>
  <si>
    <t>CUST0069</t>
  </si>
  <si>
    <t>Shampoo</t>
  </si>
  <si>
    <t>ORD0035</t>
  </si>
  <si>
    <t>CUST0062</t>
  </si>
  <si>
    <t>ORD0036</t>
  </si>
  <si>
    <t>CUST0314</t>
  </si>
  <si>
    <t>ORD0037</t>
  </si>
  <si>
    <t>CUST0149</t>
  </si>
  <si>
    <t>ORD0038</t>
  </si>
  <si>
    <t>CUST0204</t>
  </si>
  <si>
    <t>ORD0039</t>
  </si>
  <si>
    <t>CUST0222</t>
  </si>
  <si>
    <t>Coffee Maker</t>
  </si>
  <si>
    <t>ORD0040</t>
  </si>
  <si>
    <t>CUST0118</t>
  </si>
  <si>
    <t>ORD0041</t>
  </si>
  <si>
    <t>ORD0042</t>
  </si>
  <si>
    <t>CUST0009</t>
  </si>
  <si>
    <t>Wireless Earbuds</t>
  </si>
  <si>
    <t>ORD0043</t>
  </si>
  <si>
    <t>Men's T-Shirt</t>
  </si>
  <si>
    <t>ORD0044</t>
  </si>
  <si>
    <t>CUST0228</t>
  </si>
  <si>
    <t>ORD0045</t>
  </si>
  <si>
    <t>CUST0116</t>
  </si>
  <si>
    <t>ORD0046</t>
  </si>
  <si>
    <t>CUST0029</t>
  </si>
  <si>
    <t>ORD0047</t>
  </si>
  <si>
    <t>CUST0378</t>
  </si>
  <si>
    <t>ORD0048</t>
  </si>
  <si>
    <t>CUST0357</t>
  </si>
  <si>
    <t>ORD0049</t>
  </si>
  <si>
    <t>CUST0239</t>
  </si>
  <si>
    <t>ORD0050</t>
  </si>
  <si>
    <t>CUST0254</t>
  </si>
  <si>
    <t>Cookware Set</t>
  </si>
  <si>
    <t>ORD0051</t>
  </si>
  <si>
    <t>ORD0052</t>
  </si>
  <si>
    <t>CUST0312</t>
  </si>
  <si>
    <t>Dumbbells</t>
  </si>
  <si>
    <t>ORD0053</t>
  </si>
  <si>
    <t>CUST0388</t>
  </si>
  <si>
    <t>ORD0054</t>
  </si>
  <si>
    <t>CUST0352</t>
  </si>
  <si>
    <t>ORD0055</t>
  </si>
  <si>
    <t>CUST0300</t>
  </si>
  <si>
    <t>ORD0056</t>
  </si>
  <si>
    <t>CUST0258</t>
  </si>
  <si>
    <t>ORD0057</t>
  </si>
  <si>
    <t>CUST0046</t>
  </si>
  <si>
    <t>ORD0058</t>
  </si>
  <si>
    <t>CUST0183</t>
  </si>
  <si>
    <t>Laptop</t>
  </si>
  <si>
    <t>ORD0059</t>
  </si>
  <si>
    <t>CUST0276</t>
  </si>
  <si>
    <t>ORD0060</t>
  </si>
  <si>
    <t>CUST0059</t>
  </si>
  <si>
    <t>ORD0061</t>
  </si>
  <si>
    <t>CUST0298</t>
  </si>
  <si>
    <t>ORD0062</t>
  </si>
  <si>
    <t>CUST0243</t>
  </si>
  <si>
    <t>ORD0063</t>
  </si>
  <si>
    <t>CUST0198</t>
  </si>
  <si>
    <t>ORD0064</t>
  </si>
  <si>
    <t>CUST0173</t>
  </si>
  <si>
    <t>ORD0065</t>
  </si>
  <si>
    <t>CUST0139</t>
  </si>
  <si>
    <t>ORD0066</t>
  </si>
  <si>
    <t>Returned</t>
  </si>
  <si>
    <t>ORD0067</t>
  </si>
  <si>
    <t>CUST0361</t>
  </si>
  <si>
    <t>ORD0068</t>
  </si>
  <si>
    <t>CUST0337</t>
  </si>
  <si>
    <t>Sneakers</t>
  </si>
  <si>
    <t>ORD0069</t>
  </si>
  <si>
    <t>CUST0334</t>
  </si>
  <si>
    <t>ORD0070</t>
  </si>
  <si>
    <t>CUST0012</t>
  </si>
  <si>
    <t>ORD0071</t>
  </si>
  <si>
    <t>CUST0220</t>
  </si>
  <si>
    <t>ORD0072</t>
  </si>
  <si>
    <t>CUST0061</t>
  </si>
  <si>
    <t>ORD0073</t>
  </si>
  <si>
    <t>CUST0147</t>
  </si>
  <si>
    <t>ORD0074</t>
  </si>
  <si>
    <t>CUST0266</t>
  </si>
  <si>
    <t>ORD0075</t>
  </si>
  <si>
    <t>CUST0374</t>
  </si>
  <si>
    <t>ORD0076</t>
  </si>
  <si>
    <t>CUST0164</t>
  </si>
  <si>
    <t>ORD0077</t>
  </si>
  <si>
    <t>CUST0142</t>
  </si>
  <si>
    <t>Yoga Mat</t>
  </si>
  <si>
    <t>ORD0078</t>
  </si>
  <si>
    <t>CUST0225</t>
  </si>
  <si>
    <t>ORD0079</t>
  </si>
  <si>
    <t>CUST0080</t>
  </si>
  <si>
    <t>ORD0080</t>
  </si>
  <si>
    <t>CUST0101</t>
  </si>
  <si>
    <t>ORD0081</t>
  </si>
  <si>
    <t>CUST0006</t>
  </si>
  <si>
    <t>ORD0082</t>
  </si>
  <si>
    <t>ORD0083</t>
  </si>
  <si>
    <t>CUST0186</t>
  </si>
  <si>
    <t>ORD0084</t>
  </si>
  <si>
    <t>ORD0085</t>
  </si>
  <si>
    <t>CUST0082</t>
  </si>
  <si>
    <t>ORD0086</t>
  </si>
  <si>
    <t>ORD0087</t>
  </si>
  <si>
    <t>CUST0180</t>
  </si>
  <si>
    <t>ORD0088</t>
  </si>
  <si>
    <t>CUST0078</t>
  </si>
  <si>
    <t>ORD0089</t>
  </si>
  <si>
    <t>CUST0396</t>
  </si>
  <si>
    <t>ORD0090</t>
  </si>
  <si>
    <t>ORD0091</t>
  </si>
  <si>
    <t>CUST0327</t>
  </si>
  <si>
    <t>ORD0092</t>
  </si>
  <si>
    <t>ORD0093</t>
  </si>
  <si>
    <t>CUST0038</t>
  </si>
  <si>
    <t>ORD0094</t>
  </si>
  <si>
    <t>CUST0064</t>
  </si>
  <si>
    <t>ORD0095</t>
  </si>
  <si>
    <t>CUST0317</t>
  </si>
  <si>
    <t>ORD0096</t>
  </si>
  <si>
    <t>CUST0077</t>
  </si>
  <si>
    <t>ORD0097</t>
  </si>
  <si>
    <t>CUST0249</t>
  </si>
  <si>
    <t>ORD0098</t>
  </si>
  <si>
    <t>CUST0146</t>
  </si>
  <si>
    <t>ORD0099</t>
  </si>
  <si>
    <t>CUST0019</t>
  </si>
  <si>
    <t>ORD0100</t>
  </si>
  <si>
    <t>CUST0049</t>
  </si>
  <si>
    <t>ORD0101</t>
  </si>
  <si>
    <t>ORD0102</t>
  </si>
  <si>
    <t>CUST0263</t>
  </si>
  <si>
    <t>ORD0103</t>
  </si>
  <si>
    <t>CUST0282</t>
  </si>
  <si>
    <t>ORD0104</t>
  </si>
  <si>
    <t>CUST0171</t>
  </si>
  <si>
    <t>ORD0105</t>
  </si>
  <si>
    <t>ORD0106</t>
  </si>
  <si>
    <t>CUST0086</t>
  </si>
  <si>
    <t>ORD0107</t>
  </si>
  <si>
    <t>CUST0032</t>
  </si>
  <si>
    <t>ORD0108</t>
  </si>
  <si>
    <t>ORD0109</t>
  </si>
  <si>
    <t>CUST0007</t>
  </si>
  <si>
    <t>ORD0110</t>
  </si>
  <si>
    <t>CUST0129</t>
  </si>
  <si>
    <t>ORD0111</t>
  </si>
  <si>
    <t>CUST0382</t>
  </si>
  <si>
    <t>ORD0112</t>
  </si>
  <si>
    <t>CUST0297</t>
  </si>
  <si>
    <t>ORD0113</t>
  </si>
  <si>
    <t>ORD0114</t>
  </si>
  <si>
    <t>CUST0227</t>
  </si>
  <si>
    <t>ORD0115</t>
  </si>
  <si>
    <t>ORD0116</t>
  </si>
  <si>
    <t>CUST0024</t>
  </si>
  <si>
    <t>ORD0117</t>
  </si>
  <si>
    <t>CUST0113</t>
  </si>
  <si>
    <t>ORD0118</t>
  </si>
  <si>
    <t>CUST0122</t>
  </si>
  <si>
    <t>ORD0119</t>
  </si>
  <si>
    <t>CUST0362</t>
  </si>
  <si>
    <t>ORD0120</t>
  </si>
  <si>
    <t>CUST0034</t>
  </si>
  <si>
    <t>ORD0121</t>
  </si>
  <si>
    <t>CUST0002</t>
  </si>
  <si>
    <t>ORD0122</t>
  </si>
  <si>
    <t>CUST0125</t>
  </si>
  <si>
    <t>ORD0123</t>
  </si>
  <si>
    <t>ORD0124</t>
  </si>
  <si>
    <t>CUST0240</t>
  </si>
  <si>
    <t>ORD0125</t>
  </si>
  <si>
    <t>CUST0380</t>
  </si>
  <si>
    <t>ORD0126</t>
  </si>
  <si>
    <t>CUST0341</t>
  </si>
  <si>
    <t>ORD0127</t>
  </si>
  <si>
    <t>CUST0235</t>
  </si>
  <si>
    <t>Women's Dress</t>
  </si>
  <si>
    <t>ORD0128</t>
  </si>
  <si>
    <t>CUST0291</t>
  </si>
  <si>
    <t>ORD0129</t>
  </si>
  <si>
    <t>CUST0165</t>
  </si>
  <si>
    <t>ORD0130</t>
  </si>
  <si>
    <t>ORD0131</t>
  </si>
  <si>
    <t>ORD0132</t>
  </si>
  <si>
    <t>ORD0133</t>
  </si>
  <si>
    <t>CUST0145</t>
  </si>
  <si>
    <t>ORD0134</t>
  </si>
  <si>
    <t>ORD0135</t>
  </si>
  <si>
    <t>CUST0385</t>
  </si>
  <si>
    <t>ORD0136</t>
  </si>
  <si>
    <t>ORD0137</t>
  </si>
  <si>
    <t>ORD0138</t>
  </si>
  <si>
    <t>CUST0017</t>
  </si>
  <si>
    <t>ORD0139</t>
  </si>
  <si>
    <t>CUST0088</t>
  </si>
  <si>
    <t>ORD0140</t>
  </si>
  <si>
    <t>CUST0250</t>
  </si>
  <si>
    <t>ORD0141</t>
  </si>
  <si>
    <t>ORD0142</t>
  </si>
  <si>
    <t>CUST0251</t>
  </si>
  <si>
    <t>ORD0143</t>
  </si>
  <si>
    <t>CUST0379</t>
  </si>
  <si>
    <t>ORD0144</t>
  </si>
  <si>
    <t>CUST0365</t>
  </si>
  <si>
    <t>ORD0145</t>
  </si>
  <si>
    <t>CUST0270</t>
  </si>
  <si>
    <t>ORD0146</t>
  </si>
  <si>
    <t>ORD0147</t>
  </si>
  <si>
    <t>CUST0397</t>
  </si>
  <si>
    <t>ORD0148</t>
  </si>
  <si>
    <t>CUST0014</t>
  </si>
  <si>
    <t>ORD0149</t>
  </si>
  <si>
    <t>CUST0260</t>
  </si>
  <si>
    <t>ORD0150</t>
  </si>
  <si>
    <t>CUST0021</t>
  </si>
  <si>
    <t>ORD0151</t>
  </si>
  <si>
    <t>CUST0174</t>
  </si>
  <si>
    <t>ORD0152</t>
  </si>
  <si>
    <t>CUST0106</t>
  </si>
  <si>
    <t>ORD0153</t>
  </si>
  <si>
    <t>ORD0154</t>
  </si>
  <si>
    <t>CUST0044</t>
  </si>
  <si>
    <t>ORD0155</t>
  </si>
  <si>
    <t>ORD0156</t>
  </si>
  <si>
    <t>CUST0175</t>
  </si>
  <si>
    <t>ORD0157</t>
  </si>
  <si>
    <t>CUST0284</t>
  </si>
  <si>
    <t>ORD0158</t>
  </si>
  <si>
    <t>CUST0255</t>
  </si>
  <si>
    <t>ORD0159</t>
  </si>
  <si>
    <t>ORD0160</t>
  </si>
  <si>
    <t>CUST0131</t>
  </si>
  <si>
    <t>ORD0161</t>
  </si>
  <si>
    <t>ORD0162</t>
  </si>
  <si>
    <t>CUST0178</t>
  </si>
  <si>
    <t>ORD0163</t>
  </si>
  <si>
    <t>CUST0289</t>
  </si>
  <si>
    <t>ORD0164</t>
  </si>
  <si>
    <t>CUST0256</t>
  </si>
  <si>
    <t>ORD0165</t>
  </si>
  <si>
    <t>ORD0166</t>
  </si>
  <si>
    <t>ORD0167</t>
  </si>
  <si>
    <t>CUST0302</t>
  </si>
  <si>
    <t>ORD0168</t>
  </si>
  <si>
    <t>CUST0093</t>
  </si>
  <si>
    <t>ORD0169</t>
  </si>
  <si>
    <t>CUST0232</t>
  </si>
  <si>
    <t>ORD0170</t>
  </si>
  <si>
    <t>ORD0171</t>
  </si>
  <si>
    <t>CUST0223</t>
  </si>
  <si>
    <t>ORD0172</t>
  </si>
  <si>
    <t>CUST0392</t>
  </si>
  <si>
    <t>ORD0173</t>
  </si>
  <si>
    <t>CUST0395</t>
  </si>
  <si>
    <t>ORD0174</t>
  </si>
  <si>
    <t>CUST0264</t>
  </si>
  <si>
    <t>ORD0175</t>
  </si>
  <si>
    <t>CUST0048</t>
  </si>
  <si>
    <t>ORD0176</t>
  </si>
  <si>
    <t>CUST0262</t>
  </si>
  <si>
    <t>ORD0177</t>
  </si>
  <si>
    <t>CUST0293</t>
  </si>
  <si>
    <t>ORD0178</t>
  </si>
  <si>
    <t>CUST0050</t>
  </si>
  <si>
    <t>ORD0179</t>
  </si>
  <si>
    <t>CUST0280</t>
  </si>
  <si>
    <t>ORD0180</t>
  </si>
  <si>
    <t>CUST0115</t>
  </si>
  <si>
    <t>ORD0181</t>
  </si>
  <si>
    <t>CUST0230</t>
  </si>
  <si>
    <t>ORD0182</t>
  </si>
  <si>
    <t>CUST0035</t>
  </si>
  <si>
    <t>ORD0183</t>
  </si>
  <si>
    <t>CUST0320</t>
  </si>
  <si>
    <t>ORD0184</t>
  </si>
  <si>
    <t>CUST0215</t>
  </si>
  <si>
    <t>ORD0185</t>
  </si>
  <si>
    <t>CUST0042</t>
  </si>
  <si>
    <t>ORD0186</t>
  </si>
  <si>
    <t>ORD0187</t>
  </si>
  <si>
    <t>CUST0268</t>
  </si>
  <si>
    <t>ORD0188</t>
  </si>
  <si>
    <t>CUST0181</t>
  </si>
  <si>
    <t>ORD0189</t>
  </si>
  <si>
    <t>ORD0190</t>
  </si>
  <si>
    <t>CUST0252</t>
  </si>
  <si>
    <t>ORD0191</t>
  </si>
  <si>
    <t>CUST0094</t>
  </si>
  <si>
    <t>ORD0192</t>
  </si>
  <si>
    <t>CUST0169</t>
  </si>
  <si>
    <t>ORD0193</t>
  </si>
  <si>
    <t>ORD0194</t>
  </si>
  <si>
    <t>ORD0195</t>
  </si>
  <si>
    <t>ORD0196</t>
  </si>
  <si>
    <t>CUST0229</t>
  </si>
  <si>
    <t>ORD0197</t>
  </si>
  <si>
    <t>ORD0198</t>
  </si>
  <si>
    <t>ORD0199</t>
  </si>
  <si>
    <t>ORD0200</t>
  </si>
  <si>
    <t>ORD0201</t>
  </si>
  <si>
    <t>ORD0202</t>
  </si>
  <si>
    <t>CUST0246</t>
  </si>
  <si>
    <t>ORD0203</t>
  </si>
  <si>
    <t>CUST0383</t>
  </si>
  <si>
    <t>ORD0204</t>
  </si>
  <si>
    <t>CUST0319</t>
  </si>
  <si>
    <t>ORD0205</t>
  </si>
  <si>
    <t>CUST0194</t>
  </si>
  <si>
    <t>ORD0206</t>
  </si>
  <si>
    <t>ORD0207</t>
  </si>
  <si>
    <t>ORD0208</t>
  </si>
  <si>
    <t>CUST0107</t>
  </si>
  <si>
    <t>ORD0209</t>
  </si>
  <si>
    <t>CUST0287</t>
  </si>
  <si>
    <t>ORD0210</t>
  </si>
  <si>
    <t>CUST0157</t>
  </si>
  <si>
    <t>ORD0211</t>
  </si>
  <si>
    <t>ORD0212</t>
  </si>
  <si>
    <t>ORD0213</t>
  </si>
  <si>
    <t>ORD0214</t>
  </si>
  <si>
    <t>CUST0004</t>
  </si>
  <si>
    <t>ORD0215</t>
  </si>
  <si>
    <t>CUST0068</t>
  </si>
  <si>
    <t>ORD0216</t>
  </si>
  <si>
    <t>CUST0167</t>
  </si>
  <si>
    <t>ORD0217</t>
  </si>
  <si>
    <t>ORD0218</t>
  </si>
  <si>
    <t>CUST0338</t>
  </si>
  <si>
    <t>ORD0219</t>
  </si>
  <si>
    <t>CUST0132</t>
  </si>
  <si>
    <t>ORD0220</t>
  </si>
  <si>
    <t>CUST0286</t>
  </si>
  <si>
    <t>ORD0221</t>
  </si>
  <si>
    <t>ORD0222</t>
  </si>
  <si>
    <t>CUST0241</t>
  </si>
  <si>
    <t>ORD0223</t>
  </si>
  <si>
    <t>ORD0224</t>
  </si>
  <si>
    <t>ORD0225</t>
  </si>
  <si>
    <t>CUST0083</t>
  </si>
  <si>
    <t>ORD0226</t>
  </si>
  <si>
    <t>CUST0148</t>
  </si>
  <si>
    <t>ORD0227</t>
  </si>
  <si>
    <t>CUST0160</t>
  </si>
  <si>
    <t>ORD0228</t>
  </si>
  <si>
    <t>ORD0229</t>
  </si>
  <si>
    <t>CUST0110</t>
  </si>
  <si>
    <t>ORD0230</t>
  </si>
  <si>
    <t>ORD0231</t>
  </si>
  <si>
    <t>CUST0234</t>
  </si>
  <si>
    <t>ORD0232</t>
  </si>
  <si>
    <t>CUST0060</t>
  </si>
  <si>
    <t>ORD0233</t>
  </si>
  <si>
    <t>ORD0234</t>
  </si>
  <si>
    <t>CUST0040</t>
  </si>
  <si>
    <t>ORD0235</t>
  </si>
  <si>
    <t>CUST0323</t>
  </si>
  <si>
    <t>ORD0236</t>
  </si>
  <si>
    <t>CUST0349</t>
  </si>
  <si>
    <t>ORD0237</t>
  </si>
  <si>
    <t>CUST0051</t>
  </si>
  <si>
    <t>ORD0238</t>
  </si>
  <si>
    <t>CUST0371</t>
  </si>
  <si>
    <t>ORD0239</t>
  </si>
  <si>
    <t>ORD0240</t>
  </si>
  <si>
    <t>ORD0241</t>
  </si>
  <si>
    <t>CUST0096</t>
  </si>
  <si>
    <t>ORD0242</t>
  </si>
  <si>
    <t>ORD0243</t>
  </si>
  <si>
    <t>CUST0248</t>
  </si>
  <si>
    <t>ORD0244</t>
  </si>
  <si>
    <t>CUST0333</t>
  </si>
  <si>
    <t>ORD0245</t>
  </si>
  <si>
    <t>CUST0301</t>
  </si>
  <si>
    <t>ORD0246</t>
  </si>
  <si>
    <t>CUST0306</t>
  </si>
  <si>
    <t>ORD0247</t>
  </si>
  <si>
    <t>ORD0248</t>
  </si>
  <si>
    <t>ORD0249</t>
  </si>
  <si>
    <t>ORD0250</t>
  </si>
  <si>
    <t>CUST0188</t>
  </si>
  <si>
    <t>ORD0251</t>
  </si>
  <si>
    <t>ORD0252</t>
  </si>
  <si>
    <t>CUST0375</t>
  </si>
  <si>
    <t>ORD0253</t>
  </si>
  <si>
    <t>CUST0070</t>
  </si>
  <si>
    <t>ORD0254</t>
  </si>
  <si>
    <t>ORD0255</t>
  </si>
  <si>
    <t>ORD0256</t>
  </si>
  <si>
    <t>CUST0253</t>
  </si>
  <si>
    <t>ORD0257</t>
  </si>
  <si>
    <t>CUST0079</t>
  </si>
  <si>
    <t>ORD0258</t>
  </si>
  <si>
    <t>CUST0210</t>
  </si>
  <si>
    <t>ORD0259</t>
  </si>
  <si>
    <t>CUST0109</t>
  </si>
  <si>
    <t>ORD0260</t>
  </si>
  <si>
    <t>CUST0296</t>
  </si>
  <si>
    <t>ORD0261</t>
  </si>
  <si>
    <t>CUST0135</t>
  </si>
  <si>
    <t>ORD0262</t>
  </si>
  <si>
    <t>ORD0263</t>
  </si>
  <si>
    <t>CUST0325</t>
  </si>
  <si>
    <t>ORD0264</t>
  </si>
  <si>
    <t>CUST0354</t>
  </si>
  <si>
    <t>ORD0265</t>
  </si>
  <si>
    <t>ORD0266</t>
  </si>
  <si>
    <t>CUST0143</t>
  </si>
  <si>
    <t>ORD0267</t>
  </si>
  <si>
    <t>CUST0347</t>
  </si>
  <si>
    <t>ORD0268</t>
  </si>
  <si>
    <t>CUST0386</t>
  </si>
  <si>
    <t>ORD0269</t>
  </si>
  <si>
    <t>ORD0270</t>
  </si>
  <si>
    <t>ORD0271</t>
  </si>
  <si>
    <t>ORD0272</t>
  </si>
  <si>
    <t>ORD0273</t>
  </si>
  <si>
    <t>ORD0274</t>
  </si>
  <si>
    <t>ORD0275</t>
  </si>
  <si>
    <t>CUST0036</t>
  </si>
  <si>
    <t>ORD0276</t>
  </si>
  <si>
    <t>CUST0350</t>
  </si>
  <si>
    <t>ORD0277</t>
  </si>
  <si>
    <t>CUST0205</t>
  </si>
  <si>
    <t>ORD0278</t>
  </si>
  <si>
    <t>ORD0279</t>
  </si>
  <si>
    <t>CUST0238</t>
  </si>
  <si>
    <t>ORD0280</t>
  </si>
  <si>
    <t>ORD0281</t>
  </si>
  <si>
    <t>CUST0027</t>
  </si>
  <si>
    <t>ORD0282</t>
  </si>
  <si>
    <t>CUST0130</t>
  </si>
  <si>
    <t>ORD0283</t>
  </si>
  <si>
    <t>CUST0155</t>
  </si>
  <si>
    <t>ORD0284</t>
  </si>
  <si>
    <t>ORD0285</t>
  </si>
  <si>
    <t>CUST0389</t>
  </si>
  <si>
    <t>ORD0286</t>
  </si>
  <si>
    <t>CUST0066</t>
  </si>
  <si>
    <t>ORD0287</t>
  </si>
  <si>
    <t>ORD0288</t>
  </si>
  <si>
    <t>ORD0289</t>
  </si>
  <si>
    <t>ORD0290</t>
  </si>
  <si>
    <t>CUST0372</t>
  </si>
  <si>
    <t>ORD0291</t>
  </si>
  <si>
    <t>CUST0057</t>
  </si>
  <si>
    <t>ORD0292</t>
  </si>
  <si>
    <t>ORD0293</t>
  </si>
  <si>
    <t>CUST0128</t>
  </si>
  <si>
    <t>ORD0294</t>
  </si>
  <si>
    <t>ORD0295</t>
  </si>
  <si>
    <t>ORD0296</t>
  </si>
  <si>
    <t>CUST0271</t>
  </si>
  <si>
    <t>ORD0297</t>
  </si>
  <si>
    <t>ORD0298</t>
  </si>
  <si>
    <t>ORD0299</t>
  </si>
  <si>
    <t>ORD0300</t>
  </si>
  <si>
    <t>CUST0391</t>
  </si>
  <si>
    <t>ORD0301</t>
  </si>
  <si>
    <t>CUST0344</t>
  </si>
  <si>
    <t>ORD0302</t>
  </si>
  <si>
    <t>ORD0303</t>
  </si>
  <si>
    <t>ORD0304</t>
  </si>
  <si>
    <t>ORD0305</t>
  </si>
  <si>
    <t>ORD0306</t>
  </si>
  <si>
    <t>ORD0307</t>
  </si>
  <si>
    <t>ORD0308</t>
  </si>
  <si>
    <t>ORD0309</t>
  </si>
  <si>
    <t>ORD0310</t>
  </si>
  <si>
    <t>ORD0311</t>
  </si>
  <si>
    <t>CUST0045</t>
  </si>
  <si>
    <t>ORD0312</t>
  </si>
  <si>
    <t>ORD0313</t>
  </si>
  <si>
    <t>CUST0159</t>
  </si>
  <si>
    <t>ORD0314</t>
  </si>
  <si>
    <t>CUST0390</t>
  </si>
  <si>
    <t>ORD0315</t>
  </si>
  <si>
    <t>CUST0315</t>
  </si>
  <si>
    <t>ORD0316</t>
  </si>
  <si>
    <t>ORD0317</t>
  </si>
  <si>
    <t>ORD0318</t>
  </si>
  <si>
    <t>CUST0351</t>
  </si>
  <si>
    <t>ORD0319</t>
  </si>
  <si>
    <t>ORD0320</t>
  </si>
  <si>
    <t>CUST0052</t>
  </si>
  <si>
    <t>ORD0321</t>
  </si>
  <si>
    <t>CUST0212</t>
  </si>
  <si>
    <t>ORD0322</t>
  </si>
  <si>
    <t>ORD0323</t>
  </si>
  <si>
    <t>CUST0373</t>
  </si>
  <si>
    <t>ORD0324</t>
  </si>
  <si>
    <t>ORD0325</t>
  </si>
  <si>
    <t>ORD0326</t>
  </si>
  <si>
    <t>ORD0327</t>
  </si>
  <si>
    <t>ORD0328</t>
  </si>
  <si>
    <t>CUST0236</t>
  </si>
  <si>
    <t>ORD0329</t>
  </si>
  <si>
    <t>ORD0330</t>
  </si>
  <si>
    <t>CUST0203</t>
  </si>
  <si>
    <t>ORD0331</t>
  </si>
  <si>
    <t>ORD0332</t>
  </si>
  <si>
    <t>ORD0333</t>
  </si>
  <si>
    <t>ORD0334</t>
  </si>
  <si>
    <t>ORD0335</t>
  </si>
  <si>
    <t>ORD0336</t>
  </si>
  <si>
    <t>CUST0072</t>
  </si>
  <si>
    <t>ORD0337</t>
  </si>
  <si>
    <t>ORD0338</t>
  </si>
  <si>
    <t>ORD0339</t>
  </si>
  <si>
    <t>ORD0340</t>
  </si>
  <si>
    <t>CUST0340</t>
  </si>
  <si>
    <t>ORD0341</t>
  </si>
  <si>
    <t>ORD0342</t>
  </si>
  <si>
    <t>ORD0343</t>
  </si>
  <si>
    <t>ORD0344</t>
  </si>
  <si>
    <t>CUST0368</t>
  </si>
  <si>
    <t>ORD0345</t>
  </si>
  <si>
    <t>ORD0346</t>
  </si>
  <si>
    <t>CUST0073</t>
  </si>
  <si>
    <t>ORD0347</t>
  </si>
  <si>
    <t>ORD0348</t>
  </si>
  <si>
    <t>CUST0154</t>
  </si>
  <si>
    <t>ORD0349</t>
  </si>
  <si>
    <t>CUST0185</t>
  </si>
  <si>
    <t>ORD0350</t>
  </si>
  <si>
    <t>CUST0202</t>
  </si>
  <si>
    <t>ORD0351</t>
  </si>
  <si>
    <t>CUST0233</t>
  </si>
  <si>
    <t>ORD0352</t>
  </si>
  <si>
    <t>CUST0231</t>
  </si>
  <si>
    <t>ORD0353</t>
  </si>
  <si>
    <t>ORD0354</t>
  </si>
  <si>
    <t>CUST0120</t>
  </si>
  <si>
    <t>ORD0355</t>
  </si>
  <si>
    <t>ORD0356</t>
  </si>
  <si>
    <t>CUST0013</t>
  </si>
  <si>
    <t>ORD0357</t>
  </si>
  <si>
    <t>ORD0358</t>
  </si>
  <si>
    <t>ORD0359</t>
  </si>
  <si>
    <t>CUST0137</t>
  </si>
  <si>
    <t>ORD0360</t>
  </si>
  <si>
    <t>CUST0213</t>
  </si>
  <si>
    <t>ORD0361</t>
  </si>
  <si>
    <t>CUST0294</t>
  </si>
  <si>
    <t>ORD0362</t>
  </si>
  <si>
    <t>ORD0363</t>
  </si>
  <si>
    <t>ORD0364</t>
  </si>
  <si>
    <t>CUST0058</t>
  </si>
  <si>
    <t>ORD0365</t>
  </si>
  <si>
    <t>ORD0366</t>
  </si>
  <si>
    <t>ORD0367</t>
  </si>
  <si>
    <t>ORD0368</t>
  </si>
  <si>
    <t>ORD0369</t>
  </si>
  <si>
    <t>ORD0370</t>
  </si>
  <si>
    <t>ORD0371</t>
  </si>
  <si>
    <t>CUST0037</t>
  </si>
  <si>
    <t>ORD0372</t>
  </si>
  <si>
    <t>CUST0053</t>
  </si>
  <si>
    <t>ORD0373</t>
  </si>
  <si>
    <t>CUST0001</t>
  </si>
  <si>
    <t>ORD0374</t>
  </si>
  <si>
    <t>ORD0375</t>
  </si>
  <si>
    <t>ORD0376</t>
  </si>
  <si>
    <t>ORD0377</t>
  </si>
  <si>
    <t>ORD0378</t>
  </si>
  <si>
    <t>CUST0104</t>
  </si>
  <si>
    <t>ORD0379</t>
  </si>
  <si>
    <t>ORD0380</t>
  </si>
  <si>
    <t>ORD0381</t>
  </si>
  <si>
    <t>ORD0382</t>
  </si>
  <si>
    <t>ORD0383</t>
  </si>
  <si>
    <t>CUST0119</t>
  </si>
  <si>
    <t>ORD0384</t>
  </si>
  <si>
    <t>ORD0385</t>
  </si>
  <si>
    <t>ORD0386</t>
  </si>
  <si>
    <t>CUST0311</t>
  </si>
  <si>
    <t>ORD0387</t>
  </si>
  <si>
    <t>CUST0292</t>
  </si>
  <si>
    <t>ORD0388</t>
  </si>
  <si>
    <t>CUST0322</t>
  </si>
  <si>
    <t>ORD0389</t>
  </si>
  <si>
    <t>CUST0084</t>
  </si>
  <si>
    <t>ORD0390</t>
  </si>
  <si>
    <t>ORD0391</t>
  </si>
  <si>
    <t>ORD0392</t>
  </si>
  <si>
    <t>ORD0393</t>
  </si>
  <si>
    <t>ORD0394</t>
  </si>
  <si>
    <t>ORD0395</t>
  </si>
  <si>
    <t>CUST0360</t>
  </si>
  <si>
    <t>ORD0396</t>
  </si>
  <si>
    <t>CUST0218</t>
  </si>
  <si>
    <t>ORD0397</t>
  </si>
  <si>
    <t>CUST0081</t>
  </si>
  <si>
    <t>ORD0398</t>
  </si>
  <si>
    <t>CUST0259</t>
  </si>
  <si>
    <t>ORD0399</t>
  </si>
  <si>
    <t>ORD0400</t>
  </si>
  <si>
    <t>ORD0401</t>
  </si>
  <si>
    <t>CUST0353</t>
  </si>
  <si>
    <t>ORD0402</t>
  </si>
  <si>
    <t>ORD0403</t>
  </si>
  <si>
    <t>CUST0290</t>
  </si>
  <si>
    <t>ORD0404</t>
  </si>
  <si>
    <t>ORD0405</t>
  </si>
  <si>
    <t>ORD0406</t>
  </si>
  <si>
    <t>ORD0407</t>
  </si>
  <si>
    <t>ORD0408</t>
  </si>
  <si>
    <t>ORD0409</t>
  </si>
  <si>
    <t>ORD0410</t>
  </si>
  <si>
    <t>ORD0411</t>
  </si>
  <si>
    <t>CUST0179</t>
  </si>
  <si>
    <t>ORD0412</t>
  </si>
  <si>
    <t>CUST0092</t>
  </si>
  <si>
    <t>ORD0413</t>
  </si>
  <si>
    <t>ORD0414</t>
  </si>
  <si>
    <t>CUST0031</t>
  </si>
  <si>
    <t>ORD0415</t>
  </si>
  <si>
    <t>ORD0416</t>
  </si>
  <si>
    <t>CUST0295</t>
  </si>
  <si>
    <t>ORD0417</t>
  </si>
  <si>
    <t>CUST0054</t>
  </si>
  <si>
    <t>ORD0418</t>
  </si>
  <si>
    <t>CUST0074</t>
  </si>
  <si>
    <t>ORD0419</t>
  </si>
  <si>
    <t>ORD0420</t>
  </si>
  <si>
    <t>ORD0421</t>
  </si>
  <si>
    <t>ORD0422</t>
  </si>
  <si>
    <t>CUST0199</t>
  </si>
  <si>
    <t>ORD0423</t>
  </si>
  <si>
    <t>ORD0424</t>
  </si>
  <si>
    <t>CUST0348</t>
  </si>
  <si>
    <t>ORD0425</t>
  </si>
  <si>
    <t>CUST0117</t>
  </si>
  <si>
    <t>ORD0426</t>
  </si>
  <si>
    <t>ORD0427</t>
  </si>
  <si>
    <t>ORD0428</t>
  </si>
  <si>
    <t>ORD0429</t>
  </si>
  <si>
    <t>ORD0430</t>
  </si>
  <si>
    <t>CUST0237</t>
  </si>
  <si>
    <t>ORD0431</t>
  </si>
  <si>
    <t>ORD0432</t>
  </si>
  <si>
    <t>ORD0433</t>
  </si>
  <si>
    <t>ORD0434</t>
  </si>
  <si>
    <t>CUST0269</t>
  </si>
  <si>
    <t>ORD0435</t>
  </si>
  <si>
    <t>CUST0209</t>
  </si>
  <si>
    <t>ORD0436</t>
  </si>
  <si>
    <t>ORD0437</t>
  </si>
  <si>
    <t>ORD0438</t>
  </si>
  <si>
    <t>CUST0043</t>
  </si>
  <si>
    <t>ORD0439</t>
  </si>
  <si>
    <t>ORD0440</t>
  </si>
  <si>
    <t>ORD0441</t>
  </si>
  <si>
    <t>ORD0442</t>
  </si>
  <si>
    <t>CUST0308</t>
  </si>
  <si>
    <t>ORD0443</t>
  </si>
  <si>
    <t>ORD0444</t>
  </si>
  <si>
    <t>ORD0445</t>
  </si>
  <si>
    <t>ORD0446</t>
  </si>
  <si>
    <t>ORD0447</t>
  </si>
  <si>
    <t>ORD0448</t>
  </si>
  <si>
    <t>ORD0449</t>
  </si>
  <si>
    <t>ORD0450</t>
  </si>
  <si>
    <t>CUST0217</t>
  </si>
  <si>
    <t>ORD0451</t>
  </si>
  <si>
    <t>ORD0452</t>
  </si>
  <si>
    <t>ORD0453</t>
  </si>
  <si>
    <t>ORD0454</t>
  </si>
  <si>
    <t>ORD0455</t>
  </si>
  <si>
    <t>ORD0456</t>
  </si>
  <si>
    <t>ORD0457</t>
  </si>
  <si>
    <t>ORD0458</t>
  </si>
  <si>
    <t>ORD0459</t>
  </si>
  <si>
    <t>ORD0460</t>
  </si>
  <si>
    <t>ORD0461</t>
  </si>
  <si>
    <t>ORD0462</t>
  </si>
  <si>
    <t>CUST0022</t>
  </si>
  <si>
    <t>ORD0463</t>
  </si>
  <si>
    <t>ORD0464</t>
  </si>
  <si>
    <t>CUST0400</t>
  </si>
  <si>
    <t>ORD0465</t>
  </si>
  <si>
    <t>CUST0211</t>
  </si>
  <si>
    <t>ORD0466</t>
  </si>
  <si>
    <t>ORD0467</t>
  </si>
  <si>
    <t>ORD0468</t>
  </si>
  <si>
    <t>ORD0469</t>
  </si>
  <si>
    <t>ORD0470</t>
  </si>
  <si>
    <t>ORD0471</t>
  </si>
  <si>
    <t>ORD0472</t>
  </si>
  <si>
    <t>ORD0473</t>
  </si>
  <si>
    <t>CUST0195</t>
  </si>
  <si>
    <t>ORD0474</t>
  </si>
  <si>
    <t>CUST0087</t>
  </si>
  <si>
    <t>ORD0475</t>
  </si>
  <si>
    <t>ORD0476</t>
  </si>
  <si>
    <t>ORD0477</t>
  </si>
  <si>
    <t>ORD0478</t>
  </si>
  <si>
    <t>CUST0336</t>
  </si>
  <si>
    <t>ORD0479</t>
  </si>
  <si>
    <t>ORD0480</t>
  </si>
  <si>
    <t>CUST0161</t>
  </si>
  <si>
    <t>ORD0481</t>
  </si>
  <si>
    <t>ORD0482</t>
  </si>
  <si>
    <t>CUST0272</t>
  </si>
  <si>
    <t>ORD0483</t>
  </si>
  <si>
    <t>ORD0484</t>
  </si>
  <si>
    <t>ORD0485</t>
  </si>
  <si>
    <t>ORD0486</t>
  </si>
  <si>
    <t>ORD0487</t>
  </si>
  <si>
    <t>CUST0206</t>
  </si>
  <si>
    <t>ORD0488</t>
  </si>
  <si>
    <t>ORD0489</t>
  </si>
  <si>
    <t>CUST0370</t>
  </si>
  <si>
    <t>ORD0490</t>
  </si>
  <si>
    <t>CUST0184</t>
  </si>
  <si>
    <t>ORD0491</t>
  </si>
  <si>
    <t>CUST0310</t>
  </si>
  <si>
    <t>ORD0492</t>
  </si>
  <si>
    <t>ORD0493</t>
  </si>
  <si>
    <t>ORD0494</t>
  </si>
  <si>
    <t>ORD0495</t>
  </si>
  <si>
    <t>CUST0020</t>
  </si>
  <si>
    <t>ORD0496</t>
  </si>
  <si>
    <t>CUST0384</t>
  </si>
  <si>
    <t>ORD0497</t>
  </si>
  <si>
    <t>ORD0498</t>
  </si>
  <si>
    <t>ORD0499</t>
  </si>
  <si>
    <t>ORD0500</t>
  </si>
  <si>
    <t>ORD0501</t>
  </si>
  <si>
    <t>CUST0018</t>
  </si>
  <si>
    <t>ORD0502</t>
  </si>
  <si>
    <t>ORD0503</t>
  </si>
  <si>
    <t>ORD0504</t>
  </si>
  <si>
    <t>ORD0505</t>
  </si>
  <si>
    <t>ORD0506</t>
  </si>
  <si>
    <t>ORD0507</t>
  </si>
  <si>
    <t>CUST0224</t>
  </si>
  <si>
    <t>ORD0508</t>
  </si>
  <si>
    <t>ORD0509</t>
  </si>
  <si>
    <t>ORD0510</t>
  </si>
  <si>
    <t>ORD0511</t>
  </si>
  <si>
    <t>ORD0512</t>
  </si>
  <si>
    <t>ORD0513</t>
  </si>
  <si>
    <t>CUST0335</t>
  </si>
  <si>
    <t>ORD0514</t>
  </si>
  <si>
    <t>ORD0515</t>
  </si>
  <si>
    <t>ORD0516</t>
  </si>
  <si>
    <t>CUST0275</t>
  </si>
  <si>
    <t>ORD0517</t>
  </si>
  <si>
    <t>ORD0518</t>
  </si>
  <si>
    <t>ORD0519</t>
  </si>
  <si>
    <t>ORD0520</t>
  </si>
  <si>
    <t>CUST0281</t>
  </si>
  <si>
    <t>ORD0521</t>
  </si>
  <si>
    <t>ORD0522</t>
  </si>
  <si>
    <t>ORD0523</t>
  </si>
  <si>
    <t>ORD0524</t>
  </si>
  <si>
    <t>CUST0316</t>
  </si>
  <si>
    <t>ORD0525</t>
  </si>
  <si>
    <t>ORD0526</t>
  </si>
  <si>
    <t>ORD0527</t>
  </si>
  <si>
    <t>ORD0528</t>
  </si>
  <si>
    <t>ORD0529</t>
  </si>
  <si>
    <t>CUST0123</t>
  </si>
  <si>
    <t>ORD0530</t>
  </si>
  <si>
    <t>CUST0356</t>
  </si>
  <si>
    <t>ORD0531</t>
  </si>
  <si>
    <t>ORD0532</t>
  </si>
  <si>
    <t>ORD0533</t>
  </si>
  <si>
    <t>ORD0534</t>
  </si>
  <si>
    <t>ORD0535</t>
  </si>
  <si>
    <t>ORD0536</t>
  </si>
  <si>
    <t>CUST0168</t>
  </si>
  <si>
    <t>ORD0537</t>
  </si>
  <si>
    <t>ORD0538</t>
  </si>
  <si>
    <t>CUST0071</t>
  </si>
  <si>
    <t>ORD0539</t>
  </si>
  <si>
    <t>ORD0540</t>
  </si>
  <si>
    <t>CUST0016</t>
  </si>
  <si>
    <t>ORD0541</t>
  </si>
  <si>
    <t>ORD0542</t>
  </si>
  <si>
    <t>ORD0543</t>
  </si>
  <si>
    <t>CUST0377</t>
  </si>
  <si>
    <t>ORD0544</t>
  </si>
  <si>
    <t>ORD0545</t>
  </si>
  <si>
    <t>CUST0067</t>
  </si>
  <si>
    <t>ORD0546</t>
  </si>
  <si>
    <t>ORD0547</t>
  </si>
  <si>
    <t>ORD0548</t>
  </si>
  <si>
    <t>ORD0549</t>
  </si>
  <si>
    <t>ORD0550</t>
  </si>
  <si>
    <t>ORD0551</t>
  </si>
  <si>
    <t>CUST0329</t>
  </si>
  <si>
    <t>ORD0552</t>
  </si>
  <si>
    <t>ORD0553</t>
  </si>
  <si>
    <t>ORD0554</t>
  </si>
  <si>
    <t>ORD0555</t>
  </si>
  <si>
    <t>ORD0556</t>
  </si>
  <si>
    <t>CUST0279</t>
  </si>
  <si>
    <t>ORD0557</t>
  </si>
  <si>
    <t>ORD0558</t>
  </si>
  <si>
    <t>ORD0559</t>
  </si>
  <si>
    <t>ORD0560</t>
  </si>
  <si>
    <t>ORD0561</t>
  </si>
  <si>
    <t>CUST0274</t>
  </si>
  <si>
    <t>ORD0562</t>
  </si>
  <si>
    <t>ORD0563</t>
  </si>
  <si>
    <t>ORD0564</t>
  </si>
  <si>
    <t>CUST0182</t>
  </si>
  <si>
    <t>ORD0565</t>
  </si>
  <si>
    <t>ORD0566</t>
  </si>
  <si>
    <t>ORD0567</t>
  </si>
  <si>
    <t>ORD0568</t>
  </si>
  <si>
    <t>ORD0569</t>
  </si>
  <si>
    <t>ORD0570</t>
  </si>
  <si>
    <t>ORD0571</t>
  </si>
  <si>
    <t>CUST0226</t>
  </si>
  <si>
    <t>ORD0572</t>
  </si>
  <si>
    <t>ORD0573</t>
  </si>
  <si>
    <t>CUST0191</t>
  </si>
  <si>
    <t>ORD0574</t>
  </si>
  <si>
    <t>CUST0288</t>
  </si>
  <si>
    <t>ORD0575</t>
  </si>
  <si>
    <t>CUST0324</t>
  </si>
  <si>
    <t>ORD0576</t>
  </si>
  <si>
    <t>ORD0577</t>
  </si>
  <si>
    <t>ORD0578</t>
  </si>
  <si>
    <t>ORD0579</t>
  </si>
  <si>
    <t>ORD0580</t>
  </si>
  <si>
    <t>CUST0283</t>
  </si>
  <si>
    <t>ORD0581</t>
  </si>
  <si>
    <t>ORD0582</t>
  </si>
  <si>
    <t>ORD0583</t>
  </si>
  <si>
    <t>ORD0584</t>
  </si>
  <si>
    <t>ORD0585</t>
  </si>
  <si>
    <t>ORD0586</t>
  </si>
  <si>
    <t>ORD0587</t>
  </si>
  <si>
    <t>CUST0158</t>
  </si>
  <si>
    <t>ORD0588</t>
  </si>
  <si>
    <t>ORD0589</t>
  </si>
  <si>
    <t>ORD0590</t>
  </si>
  <si>
    <t>ORD0591</t>
  </si>
  <si>
    <t>ORD0592</t>
  </si>
  <si>
    <t>CUST0207</t>
  </si>
  <si>
    <t>ORD0593</t>
  </si>
  <si>
    <t>CUST0304</t>
  </si>
  <si>
    <t>ORD0594</t>
  </si>
  <si>
    <t>ORD0595</t>
  </si>
  <si>
    <t>ORD0596</t>
  </si>
  <si>
    <t>ORD0597</t>
  </si>
  <si>
    <t>ORD0598</t>
  </si>
  <si>
    <t>ORD0599</t>
  </si>
  <si>
    <t>ORD0600</t>
  </si>
  <si>
    <t>ORD0601</t>
  </si>
  <si>
    <t>ORD0602</t>
  </si>
  <si>
    <t>ORD0603</t>
  </si>
  <si>
    <t>ORD0604</t>
  </si>
  <si>
    <t>ORD0605</t>
  </si>
  <si>
    <t>ORD0606</t>
  </si>
  <si>
    <t>ORD0607</t>
  </si>
  <si>
    <t>ORD0608</t>
  </si>
  <si>
    <t>CUST0103</t>
  </si>
  <si>
    <t>ORD0609</t>
  </si>
  <si>
    <t>CUST0278</t>
  </si>
  <si>
    <t>ORD0610</t>
  </si>
  <si>
    <t>ORD0611</t>
  </si>
  <si>
    <t>ORD0612</t>
  </si>
  <si>
    <t>ORD0613</t>
  </si>
  <si>
    <t>ORD0614</t>
  </si>
  <si>
    <t>ORD0615</t>
  </si>
  <si>
    <t>ORD0616</t>
  </si>
  <si>
    <t>ORD0617</t>
  </si>
  <si>
    <t>ORD0618</t>
  </si>
  <si>
    <t>ORD0619</t>
  </si>
  <si>
    <t>ORD0620</t>
  </si>
  <si>
    <t>ORD0621</t>
  </si>
  <si>
    <t>CUST0345</t>
  </si>
  <si>
    <t>ORD0622</t>
  </si>
  <si>
    <t>ORD0623</t>
  </si>
  <si>
    <t>ORD0624</t>
  </si>
  <si>
    <t>CUST0303</t>
  </si>
  <si>
    <t>ORD0625</t>
  </si>
  <si>
    <t>CUST0305</t>
  </si>
  <si>
    <t>ORD0626</t>
  </si>
  <si>
    <t>ORD0627</t>
  </si>
  <si>
    <t>ORD0628</t>
  </si>
  <si>
    <t>ORD0629</t>
  </si>
  <si>
    <t>CUST0025</t>
  </si>
  <si>
    <t>ORD0630</t>
  </si>
  <si>
    <t>ORD0631</t>
  </si>
  <si>
    <t>ORD0632</t>
  </si>
  <si>
    <t>ORD0633</t>
  </si>
  <si>
    <t>ORD0634</t>
  </si>
  <si>
    <t>ORD0635</t>
  </si>
  <si>
    <t>ORD0636</t>
  </si>
  <si>
    <t>ORD0637</t>
  </si>
  <si>
    <t>CUST0216</t>
  </si>
  <si>
    <t>ORD0638</t>
  </si>
  <si>
    <t>ORD0639</t>
  </si>
  <si>
    <t>CUST0126</t>
  </si>
  <si>
    <t>ORD0640</t>
  </si>
  <si>
    <t>ORD0641</t>
  </si>
  <si>
    <t>ORD0642</t>
  </si>
  <si>
    <t>ORD0643</t>
  </si>
  <si>
    <t>ORD0644</t>
  </si>
  <si>
    <t>CUST0366</t>
  </si>
  <si>
    <t>ORD0645</t>
  </si>
  <si>
    <t>ORD0646</t>
  </si>
  <si>
    <t>CUST0152</t>
  </si>
  <si>
    <t>ORD0647</t>
  </si>
  <si>
    <t>ORD0648</t>
  </si>
  <si>
    <t>ORD0649</t>
  </si>
  <si>
    <t>ORD0650</t>
  </si>
  <si>
    <t>ORD0651</t>
  </si>
  <si>
    <t>ORD0652</t>
  </si>
  <si>
    <t>ORD0653</t>
  </si>
  <si>
    <t>ORD0654</t>
  </si>
  <si>
    <t>CUST0102</t>
  </si>
  <si>
    <t>ORD0655</t>
  </si>
  <si>
    <t>ORD0656</t>
  </si>
  <si>
    <t>ORD0657</t>
  </si>
  <si>
    <t>ORD0658</t>
  </si>
  <si>
    <t>ORD0659</t>
  </si>
  <si>
    <t>ORD0660</t>
  </si>
  <si>
    <t>ORD0661</t>
  </si>
  <si>
    <t>CUST0265</t>
  </si>
  <si>
    <t>ORD0662</t>
  </si>
  <si>
    <t>CUST0189</t>
  </si>
  <si>
    <t>ORD0663</t>
  </si>
  <si>
    <t>CUST0221</t>
  </si>
  <si>
    <t>ORD0664</t>
  </si>
  <si>
    <t>ORD0665</t>
  </si>
  <si>
    <t>ORD0666</t>
  </si>
  <si>
    <t>ORD0667</t>
  </si>
  <si>
    <t>CUST0090</t>
  </si>
  <si>
    <t>ORD0668</t>
  </si>
  <si>
    <t>ORD0669</t>
  </si>
  <si>
    <t>ORD0670</t>
  </si>
  <si>
    <t>ORD0671</t>
  </si>
  <si>
    <t>ORD0672</t>
  </si>
  <si>
    <t>ORD0673</t>
  </si>
  <si>
    <t>ORD0674</t>
  </si>
  <si>
    <t>ORD0675</t>
  </si>
  <si>
    <t>ORD0676</t>
  </si>
  <si>
    <t>ORD0677</t>
  </si>
  <si>
    <t>ORD0678</t>
  </si>
  <si>
    <t>ORD0679</t>
  </si>
  <si>
    <t>CUST0394</t>
  </si>
  <si>
    <t>ORD0680</t>
  </si>
  <si>
    <t>ORD0681</t>
  </si>
  <si>
    <t>ORD0682</t>
  </si>
  <si>
    <t>ORD0683</t>
  </si>
  <si>
    <t>ORD0684</t>
  </si>
  <si>
    <t>ORD0685</t>
  </si>
  <si>
    <t>ORD0686</t>
  </si>
  <si>
    <t>ORD0687</t>
  </si>
  <si>
    <t>ORD0688</t>
  </si>
  <si>
    <t>ORD0689</t>
  </si>
  <si>
    <t>CUST0041</t>
  </si>
  <si>
    <t>ORD0690</t>
  </si>
  <si>
    <t>ORD0691</t>
  </si>
  <si>
    <t>ORD0692</t>
  </si>
  <si>
    <t>ORD0693</t>
  </si>
  <si>
    <t>ORD0694</t>
  </si>
  <si>
    <t>ORD0695</t>
  </si>
  <si>
    <t>ORD0696</t>
  </si>
  <si>
    <t>ORD0697</t>
  </si>
  <si>
    <t>ORD0698</t>
  </si>
  <si>
    <t>ORD0699</t>
  </si>
  <si>
    <t>ORD0700</t>
  </si>
  <si>
    <t>ORD0701</t>
  </si>
  <si>
    <t>ORD0702</t>
  </si>
  <si>
    <t>ORD0703</t>
  </si>
  <si>
    <t>ORD0704</t>
  </si>
  <si>
    <t>ORD0705</t>
  </si>
  <si>
    <t>CUST0099</t>
  </si>
  <si>
    <t>ORD0706</t>
  </si>
  <si>
    <t>ORD0707</t>
  </si>
  <si>
    <t>ORD0708</t>
  </si>
  <si>
    <t>ORD0709</t>
  </si>
  <si>
    <t>ORD0710</t>
  </si>
  <si>
    <t>CUST0091</t>
  </si>
  <si>
    <t>ORD0711</t>
  </si>
  <si>
    <t>ORD0712</t>
  </si>
  <si>
    <t>ORD0713</t>
  </si>
  <si>
    <t>ORD0714</t>
  </si>
  <si>
    <t>ORD0715</t>
  </si>
  <si>
    <t>ORD0716</t>
  </si>
  <si>
    <t>ORD0717</t>
  </si>
  <si>
    <t>ORD0718</t>
  </si>
  <si>
    <t>ORD0719</t>
  </si>
  <si>
    <t>ORD0720</t>
  </si>
  <si>
    <t>ORD0721</t>
  </si>
  <si>
    <t>ORD0722</t>
  </si>
  <si>
    <t>ORD0723</t>
  </si>
  <si>
    <t>ORD0724</t>
  </si>
  <si>
    <t>ORD0725</t>
  </si>
  <si>
    <t>ORD0726</t>
  </si>
  <si>
    <t>ORD0727</t>
  </si>
  <si>
    <t>ORD0728</t>
  </si>
  <si>
    <t>ORD0729</t>
  </si>
  <si>
    <t>ORD0730</t>
  </si>
  <si>
    <t>ORD0731</t>
  </si>
  <si>
    <t>ORD0732</t>
  </si>
  <si>
    <t>ORD0733</t>
  </si>
  <si>
    <t>ORD0734</t>
  </si>
  <si>
    <t>ORD0735</t>
  </si>
  <si>
    <t>ORD0736</t>
  </si>
  <si>
    <t>ORD0737</t>
  </si>
  <si>
    <t>ORD0738</t>
  </si>
  <si>
    <t>ORD0739</t>
  </si>
  <si>
    <t>ORD0740</t>
  </si>
  <si>
    <t>ORD0741</t>
  </si>
  <si>
    <t>ORD0742</t>
  </si>
  <si>
    <t>CUST0214</t>
  </si>
  <si>
    <t>ORD0743</t>
  </si>
  <si>
    <t>ORD0744</t>
  </si>
  <si>
    <t>ORD0745</t>
  </si>
  <si>
    <t>ORD0746</t>
  </si>
  <si>
    <t>ORD0747</t>
  </si>
  <si>
    <t>ORD0748</t>
  </si>
  <si>
    <t>ORD0749</t>
  </si>
  <si>
    <t>ORD0750</t>
  </si>
  <si>
    <t>ORD0751</t>
  </si>
  <si>
    <t>CUST0267</t>
  </si>
  <si>
    <t>ORD0752</t>
  </si>
  <si>
    <t>CUST0190</t>
  </si>
  <si>
    <t>ORD0753</t>
  </si>
  <si>
    <t>ORD0754</t>
  </si>
  <si>
    <t>CUST0150</t>
  </si>
  <si>
    <t>ORD0755</t>
  </si>
  <si>
    <t>ORD0756</t>
  </si>
  <si>
    <t>ORD0757</t>
  </si>
  <si>
    <t>ORD0758</t>
  </si>
  <si>
    <t>ORD0759</t>
  </si>
  <si>
    <t>ORD0760</t>
  </si>
  <si>
    <t>ORD0761</t>
  </si>
  <si>
    <t>ORD0762</t>
  </si>
  <si>
    <t>CUST0309</t>
  </si>
  <si>
    <t>ORD0763</t>
  </si>
  <si>
    <t>ORD0764</t>
  </si>
  <si>
    <t>ORD0765</t>
  </si>
  <si>
    <t>CUST0196</t>
  </si>
  <si>
    <t>ORD0766</t>
  </si>
  <si>
    <t>CUST0030</t>
  </si>
  <si>
    <t>ORD0767</t>
  </si>
  <si>
    <t>ORD0768</t>
  </si>
  <si>
    <t>ORD0769</t>
  </si>
  <si>
    <t>ORD0770</t>
  </si>
  <si>
    <t>CUST0346</t>
  </si>
  <si>
    <t>ORD0771</t>
  </si>
  <si>
    <t>ORD0772</t>
  </si>
  <si>
    <t>ORD0773</t>
  </si>
  <si>
    <t>CUST0170</t>
  </si>
  <si>
    <t>ORD0774</t>
  </si>
  <si>
    <t>ORD0775</t>
  </si>
  <si>
    <t>ORD0776</t>
  </si>
  <si>
    <t>ORD0777</t>
  </si>
  <si>
    <t>ORD0778</t>
  </si>
  <si>
    <t>ORD0779</t>
  </si>
  <si>
    <t>ORD0780</t>
  </si>
  <si>
    <t>ORD0781</t>
  </si>
  <si>
    <t>ORD0782</t>
  </si>
  <si>
    <t>ORD0783</t>
  </si>
  <si>
    <t>ORD0784</t>
  </si>
  <si>
    <t>ORD0785</t>
  </si>
  <si>
    <t>CUST0133</t>
  </si>
  <si>
    <t>ORD0786</t>
  </si>
  <si>
    <t>ORD0787</t>
  </si>
  <si>
    <t>ORD0788</t>
  </si>
  <si>
    <t>ORD0789</t>
  </si>
  <si>
    <t>ORD0790</t>
  </si>
  <si>
    <t>ORD0791</t>
  </si>
  <si>
    <t>ORD0792</t>
  </si>
  <si>
    <t>CUST0141</t>
  </si>
  <si>
    <t>ORD0793</t>
  </si>
  <si>
    <t>ORD0794</t>
  </si>
  <si>
    <t>ORD0795</t>
  </si>
  <si>
    <t>CUST0127</t>
  </si>
  <si>
    <t>ORD0796</t>
  </si>
  <si>
    <t>ORD0797</t>
  </si>
  <si>
    <t>ORD0798</t>
  </si>
  <si>
    <t>ORD0799</t>
  </si>
  <si>
    <t>ORD0800</t>
  </si>
  <si>
    <t>CUST0176</t>
  </si>
  <si>
    <t>ORD0801</t>
  </si>
  <si>
    <t>ORD0802</t>
  </si>
  <si>
    <t>ORD0803</t>
  </si>
  <si>
    <t>ORD0804</t>
  </si>
  <si>
    <t>ORD0805</t>
  </si>
  <si>
    <t>ORD0806</t>
  </si>
  <si>
    <t>ORD0807</t>
  </si>
  <si>
    <t>ORD0808</t>
  </si>
  <si>
    <t>ORD0809</t>
  </si>
  <si>
    <t>ORD0810</t>
  </si>
  <si>
    <t>ORD0811</t>
  </si>
  <si>
    <t>ORD0812</t>
  </si>
  <si>
    <t>ORD0813</t>
  </si>
  <si>
    <t>ORD0814</t>
  </si>
  <si>
    <t>ORD0815</t>
  </si>
  <si>
    <t>ORD0816</t>
  </si>
  <si>
    <t>ORD0817</t>
  </si>
  <si>
    <t>ORD0818</t>
  </si>
  <si>
    <t>ORD0819</t>
  </si>
  <si>
    <t>ORD0820</t>
  </si>
  <si>
    <t>ORD0821</t>
  </si>
  <si>
    <t>ORD0822</t>
  </si>
  <si>
    <t>ORD0823</t>
  </si>
  <si>
    <t>ORD0824</t>
  </si>
  <si>
    <t>CUST0100</t>
  </si>
  <si>
    <t>ORD0825</t>
  </si>
  <si>
    <t>CUST0358</t>
  </si>
  <si>
    <t>ORD0826</t>
  </si>
  <si>
    <t>ORD0827</t>
  </si>
  <si>
    <t>CUST0124</t>
  </si>
  <si>
    <t>ORD0828</t>
  </si>
  <si>
    <t>ORD0829</t>
  </si>
  <si>
    <t>ORD0830</t>
  </si>
  <si>
    <t>ORD0831</t>
  </si>
  <si>
    <t>ORD0832</t>
  </si>
  <si>
    <t>ORD0833</t>
  </si>
  <si>
    <t>ORD0834</t>
  </si>
  <si>
    <t>ORD0835</t>
  </si>
  <si>
    <t>ORD0836</t>
  </si>
  <si>
    <t>ORD0837</t>
  </si>
  <si>
    <t>CUST0363</t>
  </si>
  <si>
    <t>ORD0838</t>
  </si>
  <si>
    <t>ORD0839</t>
  </si>
  <si>
    <t>ORD0840</t>
  </si>
  <si>
    <t>ORD0841</t>
  </si>
  <si>
    <t>ORD0842</t>
  </si>
  <si>
    <t>ORD0843</t>
  </si>
  <si>
    <t>ORD0844</t>
  </si>
  <si>
    <t>CUST0398</t>
  </si>
  <si>
    <t>ORD0845</t>
  </si>
  <si>
    <t>ORD0846</t>
  </si>
  <si>
    <t>ORD0847</t>
  </si>
  <si>
    <t>CUST0177</t>
  </si>
  <si>
    <t>ORD0848</t>
  </si>
  <si>
    <t>CUST0010</t>
  </si>
  <si>
    <t>ORD0849</t>
  </si>
  <si>
    <t>ORD0850</t>
  </si>
  <si>
    <t>ORD0851</t>
  </si>
  <si>
    <t>ORD0852</t>
  </si>
  <si>
    <t>ORD0853</t>
  </si>
  <si>
    <t>ORD0854</t>
  </si>
  <si>
    <t>ORD0855</t>
  </si>
  <si>
    <t>ORD0856</t>
  </si>
  <si>
    <t>CUST0065</t>
  </si>
  <si>
    <t>ORD0857</t>
  </si>
  <si>
    <t>ORD0858</t>
  </si>
  <si>
    <t>ORD0859</t>
  </si>
  <si>
    <t>ORD0860</t>
  </si>
  <si>
    <t>ORD0861</t>
  </si>
  <si>
    <t>ORD0862</t>
  </si>
  <si>
    <t>ORD0863</t>
  </si>
  <si>
    <t>ORD0864</t>
  </si>
  <si>
    <t>ORD0865</t>
  </si>
  <si>
    <t>ORD0866</t>
  </si>
  <si>
    <t>ORD0867</t>
  </si>
  <si>
    <t>ORD0868</t>
  </si>
  <si>
    <t>ORD0869</t>
  </si>
  <si>
    <t>ORD0870</t>
  </si>
  <si>
    <t>CUST0355</t>
  </si>
  <si>
    <t>ORD0871</t>
  </si>
  <si>
    <t>ORD0872</t>
  </si>
  <si>
    <t>ORD0873</t>
  </si>
  <si>
    <t>ORD0874</t>
  </si>
  <si>
    <t>ORD0875</t>
  </si>
  <si>
    <t>ORD0876</t>
  </si>
  <si>
    <t>ORD0877</t>
  </si>
  <si>
    <t>ORD0878</t>
  </si>
  <si>
    <t>ORD0879</t>
  </si>
  <si>
    <t>ORD0880</t>
  </si>
  <si>
    <t>CUST0105</t>
  </si>
  <si>
    <t>ORD0881</t>
  </si>
  <si>
    <t>CUST0039</t>
  </si>
  <si>
    <t>ORD0882</t>
  </si>
  <si>
    <t>ORD0883</t>
  </si>
  <si>
    <t>ORD0884</t>
  </si>
  <si>
    <t>ORD0885</t>
  </si>
  <si>
    <t>ORD0886</t>
  </si>
  <si>
    <t>ORD0887</t>
  </si>
  <si>
    <t>ORD0888</t>
  </si>
  <si>
    <t>ORD0889</t>
  </si>
  <si>
    <t>ORD0890</t>
  </si>
  <si>
    <t>ORD0891</t>
  </si>
  <si>
    <t>ORD0892</t>
  </si>
  <si>
    <t>ORD0893</t>
  </si>
  <si>
    <t>ORD0894</t>
  </si>
  <si>
    <t>ORD0895</t>
  </si>
  <si>
    <t>ORD0896</t>
  </si>
  <si>
    <t>CUST0330</t>
  </si>
  <si>
    <t>ORD0897</t>
  </si>
  <si>
    <t>ORD0898</t>
  </si>
  <si>
    <t>ORD0899</t>
  </si>
  <si>
    <t>CUST0114</t>
  </si>
  <si>
    <t>ORD0900</t>
  </si>
  <si>
    <t>ORD0901</t>
  </si>
  <si>
    <t>ORD0902</t>
  </si>
  <si>
    <t>CUST0098</t>
  </si>
  <si>
    <t>ORD0903</t>
  </si>
  <si>
    <t>ORD0904</t>
  </si>
  <si>
    <t>ORD0905</t>
  </si>
  <si>
    <t>ORD0906</t>
  </si>
  <si>
    <t>ORD0907</t>
  </si>
  <si>
    <t>ORD0908</t>
  </si>
  <si>
    <t>CUST0299</t>
  </si>
  <si>
    <t>ORD0909</t>
  </si>
  <si>
    <t>ORD0910</t>
  </si>
  <si>
    <t>ORD0911</t>
  </si>
  <si>
    <t>ORD0912</t>
  </si>
  <si>
    <t>ORD0913</t>
  </si>
  <si>
    <t>ORD0914</t>
  </si>
  <si>
    <t>ORD0915</t>
  </si>
  <si>
    <t>ORD0916</t>
  </si>
  <si>
    <t>ORD0917</t>
  </si>
  <si>
    <t>ORD0918</t>
  </si>
  <si>
    <t>ORD0919</t>
  </si>
  <si>
    <t>ORD0920</t>
  </si>
  <si>
    <t>ORD0921</t>
  </si>
  <si>
    <t>ORD0922</t>
  </si>
  <si>
    <t>ORD0923</t>
  </si>
  <si>
    <t>ORD0924</t>
  </si>
  <si>
    <t>ORD0925</t>
  </si>
  <si>
    <t>ORD0926</t>
  </si>
  <si>
    <t>ORD0927</t>
  </si>
  <si>
    <t>ORD0928</t>
  </si>
  <si>
    <t>ORD0929</t>
  </si>
  <si>
    <t>ORD0930</t>
  </si>
  <si>
    <t>ORD0931</t>
  </si>
  <si>
    <t>ORD0932</t>
  </si>
  <si>
    <t>ORD0933</t>
  </si>
  <si>
    <t>ORD0934</t>
  </si>
  <si>
    <t>ORD0935</t>
  </si>
  <si>
    <t>ORD0936</t>
  </si>
  <si>
    <t>ORD0937</t>
  </si>
  <si>
    <t>ORD0938</t>
  </si>
  <si>
    <t>ORD0939</t>
  </si>
  <si>
    <t>ORD0940</t>
  </si>
  <si>
    <t>ORD0941</t>
  </si>
  <si>
    <t>ORD0942</t>
  </si>
  <si>
    <t>ORD0943</t>
  </si>
  <si>
    <t>ORD0944</t>
  </si>
  <si>
    <t>ORD0945</t>
  </si>
  <si>
    <t>ORD0946</t>
  </si>
  <si>
    <t>ORD0947</t>
  </si>
  <si>
    <t>ORD0948</t>
  </si>
  <si>
    <t>ORD0949</t>
  </si>
  <si>
    <t>ORD0950</t>
  </si>
  <si>
    <t>ORD0951</t>
  </si>
  <si>
    <t>ORD0952</t>
  </si>
  <si>
    <t>ORD0953</t>
  </si>
  <si>
    <t>ORD0954</t>
  </si>
  <si>
    <t>CUST0247</t>
  </si>
  <si>
    <t>ORD0955</t>
  </si>
  <si>
    <t>ORD0956</t>
  </si>
  <si>
    <t>ORD0957</t>
  </si>
  <si>
    <t>CUST0134</t>
  </si>
  <si>
    <t>ORD0958</t>
  </si>
  <si>
    <t>ORD0959</t>
  </si>
  <si>
    <t>ORD0960</t>
  </si>
  <si>
    <t>ORD0961</t>
  </si>
  <si>
    <t>ORD0962</t>
  </si>
  <si>
    <t>ORD0963</t>
  </si>
  <si>
    <t>ORD0964</t>
  </si>
  <si>
    <t>ORD0965</t>
  </si>
  <si>
    <t>ORD0966</t>
  </si>
  <si>
    <t>ORD0967</t>
  </si>
  <si>
    <t>ORD0968</t>
  </si>
  <si>
    <t>ORD0969</t>
  </si>
  <si>
    <t>ORD0970</t>
  </si>
  <si>
    <t>ORD0971</t>
  </si>
  <si>
    <t>ORD0972</t>
  </si>
  <si>
    <t>ORD0973</t>
  </si>
  <si>
    <t>ORD0974</t>
  </si>
  <si>
    <t>ORD0975</t>
  </si>
  <si>
    <t>ORD0976</t>
  </si>
  <si>
    <t>ORD0977</t>
  </si>
  <si>
    <t>CUST0144</t>
  </si>
  <si>
    <t>ORD0978</t>
  </si>
  <si>
    <t>ORD0979</t>
  </si>
  <si>
    <t>ORD0980</t>
  </si>
  <si>
    <t>ORD0981</t>
  </si>
  <si>
    <t>ORD0982</t>
  </si>
  <si>
    <t>ORD0983</t>
  </si>
  <si>
    <t>ORD0984</t>
  </si>
  <si>
    <t>ORD0985</t>
  </si>
  <si>
    <t>ORD0986</t>
  </si>
  <si>
    <t>ORD0987</t>
  </si>
  <si>
    <t>ORD0988</t>
  </si>
  <si>
    <t>ORD0989</t>
  </si>
  <si>
    <t>ORD0990</t>
  </si>
  <si>
    <t>ORD0991</t>
  </si>
  <si>
    <t>CUST0339</t>
  </si>
  <si>
    <t>ORD0992</t>
  </si>
  <si>
    <t>ORD0993</t>
  </si>
  <si>
    <t>ORD0994</t>
  </si>
  <si>
    <t>ORD0995</t>
  </si>
  <si>
    <t>ORD0996</t>
  </si>
  <si>
    <t>ORD0997</t>
  </si>
  <si>
    <t>ORD0998</t>
  </si>
  <si>
    <t>ORD0999</t>
  </si>
  <si>
    <t>ORD1000</t>
  </si>
  <si>
    <t>CUST0273</t>
  </si>
  <si>
    <t>Row Labels</t>
  </si>
  <si>
    <t>Grand Total</t>
  </si>
  <si>
    <t>Sum of Profit</t>
  </si>
  <si>
    <t>Average of Profit_Margin_%</t>
  </si>
  <si>
    <t>Total</t>
  </si>
  <si>
    <t>Sum of Revenue</t>
  </si>
  <si>
    <t>Sum of Shipping_Cost</t>
  </si>
  <si>
    <t>Total Profit</t>
  </si>
  <si>
    <t>Total Revenue</t>
  </si>
  <si>
    <t>Average Profit Margin</t>
  </si>
  <si>
    <t>Month</t>
  </si>
  <si>
    <t>Year</t>
  </si>
  <si>
    <t>January</t>
  </si>
  <si>
    <t>February</t>
  </si>
  <si>
    <t>March</t>
  </si>
  <si>
    <t>April</t>
  </si>
  <si>
    <t>May</t>
  </si>
  <si>
    <t>June</t>
  </si>
  <si>
    <t>July</t>
  </si>
  <si>
    <t>August</t>
  </si>
  <si>
    <t>September</t>
  </si>
  <si>
    <t>October</t>
  </si>
  <si>
    <t>November</t>
  </si>
  <si>
    <t>December</t>
  </si>
  <si>
    <t>2026</t>
  </si>
  <si>
    <t>2027</t>
  </si>
  <si>
    <t>2028</t>
  </si>
  <si>
    <t>2025</t>
  </si>
  <si>
    <t>Shipping % of Revenue</t>
  </si>
  <si>
    <t>Overall Performance</t>
  </si>
  <si>
    <t>Overall Margin</t>
  </si>
  <si>
    <t>Primary Drivers of Low / Reduced Profitability</t>
  </si>
  <si>
    <t>Margin at 0% discount</t>
  </si>
  <si>
    <t>Margin at 25% discount</t>
  </si>
  <si>
    <t>South shipping % of revenue</t>
  </si>
  <si>
    <t>Consumer segment margin</t>
  </si>
  <si>
    <t>Corporate segment margin</t>
  </si>
  <si>
    <t>ShopEase Ecommerce Analysis (Drivers of Profitablity)</t>
  </si>
  <si>
    <t xml:space="preserve">Electronics generates the most profit in dollars but has the lowest margin of any category. Smartphone and laptop specifically have low profit margins compared to every other product line. </t>
  </si>
  <si>
    <t>1. Electronics Category</t>
  </si>
  <si>
    <t>Profit Margin decreases steadily as discount level increases (Roughly 41% average margin at 0% discount down to ~22% at 25% discount). Discounting above 20% is a direct, material driver of reduced profitability. See Chart on Discount Analysis for details</t>
  </si>
  <si>
    <t>3.Regional Shipping Efficiency.</t>
  </si>
  <si>
    <t>South region's shipping  cost runs at about 5.3% of revenue against 2.9% to 3.6 % in other regions. This high shipping cost is specific to the south region only and not pricing or discount issue</t>
  </si>
  <si>
    <t>Supporting Details</t>
  </si>
  <si>
    <t>Electronics Margin</t>
  </si>
  <si>
    <t>Beauty Margin(Highest Driver of Profitability)</t>
  </si>
  <si>
    <t>Smartphone Margin</t>
  </si>
  <si>
    <t>Laptop Margin</t>
  </si>
  <si>
    <t>North Shipping % of revenue(lowest)</t>
  </si>
  <si>
    <t>2. Discount(above 20%) decreases profitability</t>
  </si>
  <si>
    <t>4. Customers (Consumer segment)</t>
  </si>
  <si>
    <t>The consumer segment have the highest Revenue and profit amongst segments but lowest margin and more than double shippoing cost. Continuous concentrated growth in the consumer segment will pull the blended margin down if nothin changes.</t>
  </si>
  <si>
    <t>Profit Per Margin Category %</t>
  </si>
  <si>
    <t>Product Category</t>
  </si>
  <si>
    <t>Sum of Profit Margin Per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</si>
</sst>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409]* #,##0.00_ ;_-[$$-409]* \-#,##0.00\ ;_-[$$-409]* &quot;-&quot;??_ ;_-@_ "/>
    <numFmt numFmtId="165" formatCode="[$]dd/mm/yyyy;@" x16r2:formatCode16="[$-en-NG,1]dd/mm/yyyy;@"/>
    <numFmt numFmtId="166"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8"/>
      <color theme="3"/>
      <name val="Calibri"/>
      <family val="2"/>
      <scheme val="minor"/>
    </font>
    <font>
      <b/>
      <sz val="14"/>
      <color theme="0"/>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theme="8"/>
      </left>
      <right style="thin">
        <color theme="8"/>
      </right>
      <top style="double">
        <color theme="8"/>
      </top>
      <bottom style="thin">
        <color theme="8"/>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4">
    <xf numFmtId="0" fontId="0" fillId="0" borderId="0" xfId="0"/>
    <xf numFmtId="0" fontId="2" fillId="0" borderId="0" xfId="0" applyFont="1"/>
    <xf numFmtId="164" fontId="2" fillId="0" borderId="0" xfId="0" applyNumberFormat="1" applyFont="1"/>
    <xf numFmtId="164" fontId="0" fillId="0" borderId="0" xfId="0" applyNumberFormat="1"/>
    <xf numFmtId="164" fontId="2" fillId="0" borderId="0" xfId="1" applyNumberFormat="1" applyFont="1"/>
    <xf numFmtId="164" fontId="0" fillId="0" borderId="0" xfId="1" applyNumberFormat="1" applyFont="1"/>
    <xf numFmtId="0" fontId="0" fillId="0" borderId="0" xfId="0" pivotButton="1"/>
    <xf numFmtId="0" fontId="0" fillId="0" borderId="0" xfId="0" applyAlignment="1">
      <alignment horizontal="left"/>
    </xf>
    <xf numFmtId="9" fontId="0" fillId="0" borderId="0" xfId="2" applyFont="1"/>
    <xf numFmtId="9" fontId="0" fillId="0" borderId="0" xfId="0" applyNumberFormat="1"/>
    <xf numFmtId="2" fontId="0" fillId="0" borderId="0" xfId="0" applyNumberFormat="1"/>
    <xf numFmtId="14" fontId="0" fillId="0" borderId="0" xfId="0" applyNumberFormat="1"/>
    <xf numFmtId="165" fontId="2" fillId="0" borderId="0" xfId="0" applyNumberFormat="1" applyFont="1"/>
    <xf numFmtId="165" fontId="0" fillId="0" borderId="0" xfId="0" applyNumberFormat="1"/>
    <xf numFmtId="0" fontId="0" fillId="0" borderId="0" xfId="0" applyAlignment="1">
      <alignment horizontal="left" indent="1"/>
    </xf>
    <xf numFmtId="166" fontId="0" fillId="0" borderId="0" xfId="0" applyNumberFormat="1"/>
    <xf numFmtId="9" fontId="2" fillId="0" borderId="0" xfId="2" applyFont="1"/>
    <xf numFmtId="0" fontId="0" fillId="0" borderId="0" xfId="0" applyAlignment="1">
      <alignment vertical="top" wrapText="1"/>
    </xf>
    <xf numFmtId="164" fontId="2" fillId="0" borderId="1" xfId="0" applyNumberFormat="1" applyFont="1" applyBorder="1"/>
    <xf numFmtId="166" fontId="0" fillId="0" borderId="0" xfId="2" applyNumberFormat="1" applyFont="1"/>
    <xf numFmtId="0" fontId="3" fillId="0" borderId="0" xfId="0" applyFont="1" applyAlignment="1">
      <alignment horizontal="center"/>
    </xf>
    <xf numFmtId="0" fontId="0" fillId="0" borderId="0" xfId="0" applyAlignment="1">
      <alignment horizontal="center"/>
    </xf>
    <xf numFmtId="0" fontId="4" fillId="2" borderId="0" xfId="0" applyFont="1" applyFill="1"/>
    <xf numFmtId="0" fontId="0" fillId="2" borderId="0" xfId="0" applyFill="1"/>
  </cellXfs>
  <cellStyles count="3">
    <cellStyle name="Currency" xfId="1" builtinId="4"/>
    <cellStyle name="Normal" xfId="0" builtinId="0"/>
    <cellStyle name="Percent" xfId="2" builtinId="5"/>
  </cellStyles>
  <dxfs count="36">
    <dxf>
      <numFmt numFmtId="13" formatCode="0%"/>
    </dxf>
    <dxf>
      <numFmt numFmtId="2" formatCode="0.00"/>
    </dxf>
    <dxf>
      <numFmt numFmtId="2" formatCode="0.00"/>
    </dxf>
    <dxf>
      <numFmt numFmtId="13" formatCode="0%"/>
    </dxf>
    <dxf>
      <numFmt numFmtId="164" formatCode="_-[$$-409]* #,##0.00_ ;_-[$$-409]* \-#,##0.00\ ;_-[$$-409]* &quot;-&quot;??_ ;_-@_ "/>
    </dxf>
    <dxf>
      <numFmt numFmtId="164" formatCode="_-[$$-409]* #,##0.00_ ;_-[$$-409]* \-#,##0.00\ ;_-[$$-409]* &quot;-&quot;??_ ;_-@_ "/>
    </dxf>
    <dxf>
      <numFmt numFmtId="2" formatCode="0.00"/>
    </dxf>
    <dxf>
      <numFmt numFmtId="13" formatCode="0%"/>
    </dxf>
    <dxf>
      <numFmt numFmtId="164" formatCode="_-[$$-409]* #,##0.00_ ;_-[$$-409]* \-#,##0.00\ ;_-[$$-409]* &quot;-&quot;??_ ;_-@_ "/>
    </dxf>
    <dxf>
      <font>
        <b val="0"/>
        <i val="0"/>
        <strike val="0"/>
        <condense val="0"/>
        <extend val="0"/>
        <outline val="0"/>
        <shadow val="0"/>
        <u val="none"/>
        <vertAlign val="baseline"/>
        <sz val="11"/>
        <color theme="1"/>
        <name val="Calibri"/>
        <family val="2"/>
        <scheme val="minor"/>
      </font>
      <numFmt numFmtId="166" formatCode="0.0%"/>
    </dxf>
    <dxf>
      <numFmt numFmtId="164" formatCode="_-[$$-409]* #,##0.00_ ;_-[$$-409]* \-#,##0.00\ ;_-[$$-409]* &quot;-&quot;??_ ;_-@_ "/>
    </dxf>
    <dxf>
      <numFmt numFmtId="164" formatCode="_-[$$-409]* #,##0.00_ ;_-[$$-409]* \-#,##0.00\ ;_-[$$-409]* &quot;-&quot;??_ ;_-@_ "/>
    </dxf>
    <dxf>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dxf>
    <dxf>
      <numFmt numFmtId="166" formatCode="0.0%"/>
    </dxf>
    <dxf>
      <numFmt numFmtId="164" formatCode="_-[$$-409]* #,##0.00_ ;_-[$$-409]* \-#,##0.00\ ;_-[$$-409]* &quot;-&quot;??_ ;_-@_ "/>
    </dxf>
    <dxf>
      <font>
        <b val="0"/>
        <i val="0"/>
        <strike val="0"/>
        <condense val="0"/>
        <extend val="0"/>
        <outline val="0"/>
        <shadow val="0"/>
        <u val="none"/>
        <vertAlign val="baseline"/>
        <sz val="11"/>
        <color theme="1"/>
        <name val="Calibri"/>
        <family val="2"/>
        <scheme val="minor"/>
      </font>
      <numFmt numFmtId="166" formatCode="0.0%"/>
    </dxf>
    <dxf>
      <alignment horizontal="left" vertical="bottom" textRotation="0" wrapText="0" indent="0" justifyLastLine="0" shrinkToFit="0" readingOrder="0"/>
    </dxf>
    <dxf>
      <numFmt numFmtId="166" formatCode="0.0%"/>
    </dxf>
    <dxf>
      <numFmt numFmtId="164" formatCode="_-[$$-409]* #,##0.00_ ;_-[$$-409]* \-#,##0.00\ ;_-[$$-409]* &quot;-&quot;??_ ;_-@_ "/>
    </dxf>
    <dxf>
      <numFmt numFmtId="164" formatCode="_-[$$-409]* #,##0.00_ ;_-[$$-409]* \-#,##0.00\ ;_-[$$-409]* &quot;-&quot;??_ ;_-@_ "/>
    </dxf>
    <dxf>
      <numFmt numFmtId="164" formatCode="_-[$$-409]* #,##0.00_ ;_-[$$-409]* \-#,##0.00\ ;_-[$$-409]* &quot;-&quot;??_ ;_-@_ "/>
    </dxf>
    <dxf>
      <numFmt numFmtId="164" formatCode="_-[$$-409]* #,##0.00_ ;_-[$$-409]* \-#,##0.00\ ;_-[$$-409]* &quot;-&quot;??_ ;_-@_ "/>
    </dxf>
    <dxf>
      <numFmt numFmtId="164" formatCode="_-[$$-409]* #,##0.00_ ;_-[$$-409]* \-#,##0.00\ ;_-[$$-409]* &quot;-&quot;??_ ;_-@_ "/>
    </dxf>
    <dxf>
      <numFmt numFmtId="164" formatCode="_-[$$-409]* #,##0.00_ ;_-[$$-409]* \-#,##0.00\ ;_-[$$-409]* &quot;-&quot;??_ ;_-@_ "/>
    </dxf>
    <dxf>
      <numFmt numFmtId="164" formatCode="_-[$$-409]* #,##0.00_ ;_-[$$-409]* \-#,##0.00\ ;_-[$$-409]* &quot;-&quot;??_ ;_-@_ "/>
    </dxf>
    <dxf>
      <numFmt numFmtId="164" formatCode="_-[$$-409]* #,##0.00_ ;_-[$$-409]* \-#,##0.00\ ;_-[$$-409]* &quot;-&quot;??_ ;_-@_ "/>
    </dxf>
    <dxf>
      <numFmt numFmtId="164" formatCode="_-[$$-409]* #,##0.00_ ;_-[$$-409]* \-#,##0.00\ ;_-[$$-409]* &quot;-&quot;??_ ;_-@_ "/>
    </dxf>
    <dxf>
      <numFmt numFmtId="164" formatCode="_-[$$-409]* #,##0.00_ ;_-[$$-409]* \-#,##0.00\ ;_-[$$-409]* &quot;-&quot;??_ ;_-@_ "/>
    </dxf>
    <dxf>
      <numFmt numFmtId="165" formatCode="[$]dd/mm/yyyy;@" x16r2:formatCode16="[$-en-NG,1]dd/mm/yyyy;@"/>
    </dxf>
    <dxf>
      <numFmt numFmtId="165" formatCode="[$]dd/mm/yyyy;@" x16r2:formatCode16="[$-en-NG,1]dd/mm/yyyy;@"/>
    </dxf>
    <dxf>
      <numFmt numFmtId="165" formatCode="[$]dd/mm/yyyy;@" x16r2:formatCode16="[$-en-NG,1]dd/mm/yyyy;@"/>
    </dxf>
    <dxf>
      <numFmt numFmtId="165" formatCode="[$]dd/mm/yyyy;@" x16r2:formatCode16="[$-en-NG,1]dd/mm/yyyy;@"/>
    </dxf>
    <dxf>
      <numFmt numFmtId="165" formatCode="[$]dd/mm/yyyy;@" x16r2:formatCode16="[$-en-NG,1]dd/mm/yyyy;@"/>
    </dxf>
    <dxf>
      <numFmt numFmtId="165" formatCode="[$]dd/mm/yyyy;@" x16r2:formatCode16="[$-en-NG,1]dd/mm/yyyy;@"/>
    </dxf>
    <dxf>
      <font>
        <b/>
        <i val="0"/>
        <strike val="0"/>
        <condense val="0"/>
        <extend val="0"/>
        <outline val="0"/>
        <shadow val="0"/>
        <u val="none"/>
        <vertAlign val="baseline"/>
        <sz val="11"/>
        <color theme="1"/>
        <name val="Calibri"/>
        <family val="2"/>
        <scheme val="minor"/>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Draft.xlsx]Time Series Analysis!PivotTable1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Performance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G"/>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'Time Series Analysis'!$B$3</c:f>
              <c:strCache>
                <c:ptCount val="1"/>
                <c:pt idx="0">
                  <c:v>Sum of Profit</c:v>
                </c:pt>
              </c:strCache>
            </c:strRef>
          </c:tx>
          <c:spPr>
            <a:ln w="28575" cap="rnd">
              <a:solidFill>
                <a:schemeClr val="accent1"/>
              </a:solidFill>
              <a:round/>
            </a:ln>
            <a:effectLst/>
          </c:spPr>
          <c:marker>
            <c:symbol val="none"/>
          </c:marker>
          <c:cat>
            <c:multiLvlStrRef>
              <c:f>'Time Series Analysis'!$A$4:$A$42</c:f>
              <c:multiLvlStrCache>
                <c:ptCount val="34"/>
                <c:lvl>
                  <c:pt idx="0">
                    <c:v>June</c:v>
                  </c:pt>
                  <c:pt idx="1">
                    <c:v>July</c:v>
                  </c:pt>
                  <c:pt idx="2">
                    <c:v>August</c:v>
                  </c:pt>
                  <c:pt idx="3">
                    <c:v>September</c:v>
                  </c:pt>
                  <c:pt idx="4">
                    <c:v>October</c:v>
                  </c:pt>
                  <c:pt idx="5">
                    <c:v>November</c:v>
                  </c:pt>
                  <c:pt idx="6">
                    <c:v>December</c:v>
                  </c:pt>
                  <c:pt idx="7">
                    <c:v>January</c:v>
                  </c:pt>
                  <c:pt idx="8">
                    <c:v>February</c:v>
                  </c:pt>
                  <c:pt idx="9">
                    <c:v>March</c:v>
                  </c:pt>
                  <c:pt idx="10">
                    <c:v>April</c:v>
                  </c:pt>
                  <c:pt idx="11">
                    <c:v>May</c:v>
                  </c:pt>
                  <c:pt idx="12">
                    <c:v>June</c:v>
                  </c:pt>
                  <c:pt idx="13">
                    <c:v>July</c:v>
                  </c:pt>
                  <c:pt idx="14">
                    <c:v>August</c:v>
                  </c:pt>
                  <c:pt idx="15">
                    <c:v>September</c:v>
                  </c:pt>
                  <c:pt idx="16">
                    <c:v>October</c:v>
                  </c:pt>
                  <c:pt idx="17">
                    <c:v>November</c:v>
                  </c:pt>
                  <c:pt idx="18">
                    <c:v>December</c:v>
                  </c:pt>
                  <c:pt idx="19">
                    <c:v>January</c:v>
                  </c:pt>
                  <c:pt idx="20">
                    <c:v>February</c:v>
                  </c:pt>
                  <c:pt idx="21">
                    <c:v>March</c:v>
                  </c:pt>
                  <c:pt idx="22">
                    <c:v>April</c:v>
                  </c:pt>
                  <c:pt idx="23">
                    <c:v>May</c:v>
                  </c:pt>
                  <c:pt idx="24">
                    <c:v>June</c:v>
                  </c:pt>
                  <c:pt idx="25">
                    <c:v>July</c:v>
                  </c:pt>
                  <c:pt idx="26">
                    <c:v>August</c:v>
                  </c:pt>
                  <c:pt idx="27">
                    <c:v>September</c:v>
                  </c:pt>
                  <c:pt idx="28">
                    <c:v>October</c:v>
                  </c:pt>
                  <c:pt idx="29">
                    <c:v>November</c:v>
                  </c:pt>
                  <c:pt idx="30">
                    <c:v>December</c:v>
                  </c:pt>
                  <c:pt idx="31">
                    <c:v>January</c:v>
                  </c:pt>
                  <c:pt idx="32">
                    <c:v>February</c:v>
                  </c:pt>
                  <c:pt idx="33">
                    <c:v>March</c:v>
                  </c:pt>
                </c:lvl>
                <c:lvl>
                  <c:pt idx="0">
                    <c:v>2025</c:v>
                  </c:pt>
                  <c:pt idx="7">
                    <c:v>2026</c:v>
                  </c:pt>
                  <c:pt idx="19">
                    <c:v>2027</c:v>
                  </c:pt>
                  <c:pt idx="31">
                    <c:v>2028</c:v>
                  </c:pt>
                </c:lvl>
              </c:multiLvlStrCache>
            </c:multiLvlStrRef>
          </c:cat>
          <c:val>
            <c:numRef>
              <c:f>'Time Series Analysis'!$B$4:$B$42</c:f>
              <c:numCache>
                <c:formatCode>_-[$$-409]* #,##0.00_ ;_-[$$-409]* \-#,##0.00\ ;_-[$$-409]* "-"??_ ;_-@_ </c:formatCode>
                <c:ptCount val="34"/>
                <c:pt idx="0">
                  <c:v>1840.5</c:v>
                </c:pt>
                <c:pt idx="1">
                  <c:v>1832.5</c:v>
                </c:pt>
                <c:pt idx="2">
                  <c:v>2411.5</c:v>
                </c:pt>
                <c:pt idx="3">
                  <c:v>2975.75</c:v>
                </c:pt>
                <c:pt idx="4">
                  <c:v>3638.25</c:v>
                </c:pt>
                <c:pt idx="5">
                  <c:v>2398.5</c:v>
                </c:pt>
                <c:pt idx="6">
                  <c:v>1956.25</c:v>
                </c:pt>
                <c:pt idx="7">
                  <c:v>2599</c:v>
                </c:pt>
                <c:pt idx="8">
                  <c:v>1430.5</c:v>
                </c:pt>
                <c:pt idx="9">
                  <c:v>2249.5</c:v>
                </c:pt>
                <c:pt idx="10">
                  <c:v>1894</c:v>
                </c:pt>
                <c:pt idx="11">
                  <c:v>2083</c:v>
                </c:pt>
                <c:pt idx="12">
                  <c:v>1953.5</c:v>
                </c:pt>
                <c:pt idx="13">
                  <c:v>2680.5</c:v>
                </c:pt>
                <c:pt idx="14">
                  <c:v>1629.75</c:v>
                </c:pt>
                <c:pt idx="15">
                  <c:v>2268.25</c:v>
                </c:pt>
                <c:pt idx="16">
                  <c:v>2135.25</c:v>
                </c:pt>
                <c:pt idx="17">
                  <c:v>2347</c:v>
                </c:pt>
                <c:pt idx="18">
                  <c:v>3135.25</c:v>
                </c:pt>
                <c:pt idx="19">
                  <c:v>2190.25</c:v>
                </c:pt>
                <c:pt idx="20">
                  <c:v>1863</c:v>
                </c:pt>
                <c:pt idx="21">
                  <c:v>2120.75</c:v>
                </c:pt>
                <c:pt idx="22">
                  <c:v>2357.5</c:v>
                </c:pt>
                <c:pt idx="23">
                  <c:v>1987.25</c:v>
                </c:pt>
                <c:pt idx="24">
                  <c:v>2322.25</c:v>
                </c:pt>
                <c:pt idx="25">
                  <c:v>3167.75</c:v>
                </c:pt>
                <c:pt idx="26">
                  <c:v>2701.75</c:v>
                </c:pt>
                <c:pt idx="27">
                  <c:v>1499</c:v>
                </c:pt>
                <c:pt idx="28">
                  <c:v>3115.75</c:v>
                </c:pt>
                <c:pt idx="29">
                  <c:v>1735.25</c:v>
                </c:pt>
                <c:pt idx="30">
                  <c:v>2146.25</c:v>
                </c:pt>
                <c:pt idx="31">
                  <c:v>1720.5</c:v>
                </c:pt>
                <c:pt idx="32">
                  <c:v>1655.25</c:v>
                </c:pt>
                <c:pt idx="33">
                  <c:v>31</c:v>
                </c:pt>
              </c:numCache>
            </c:numRef>
          </c:val>
          <c:smooth val="0"/>
          <c:extLst>
            <c:ext xmlns:c16="http://schemas.microsoft.com/office/drawing/2014/chart" uri="{C3380CC4-5D6E-409C-BE32-E72D297353CC}">
              <c16:uniqueId val="{00000000-6144-4649-ACE7-E5EFDEBB175B}"/>
            </c:ext>
          </c:extLst>
        </c:ser>
        <c:ser>
          <c:idx val="1"/>
          <c:order val="1"/>
          <c:tx>
            <c:strRef>
              <c:f>'Time Series Analysis'!$C$3</c:f>
              <c:strCache>
                <c:ptCount val="1"/>
                <c:pt idx="0">
                  <c:v>Sum of Revenue</c:v>
                </c:pt>
              </c:strCache>
            </c:strRef>
          </c:tx>
          <c:spPr>
            <a:ln w="28575" cap="rnd">
              <a:solidFill>
                <a:schemeClr val="accent2"/>
              </a:solidFill>
              <a:round/>
            </a:ln>
            <a:effectLst/>
          </c:spPr>
          <c:marker>
            <c:symbol val="none"/>
          </c:marker>
          <c:cat>
            <c:multiLvlStrRef>
              <c:f>'Time Series Analysis'!$A$4:$A$42</c:f>
              <c:multiLvlStrCache>
                <c:ptCount val="34"/>
                <c:lvl>
                  <c:pt idx="0">
                    <c:v>June</c:v>
                  </c:pt>
                  <c:pt idx="1">
                    <c:v>July</c:v>
                  </c:pt>
                  <c:pt idx="2">
                    <c:v>August</c:v>
                  </c:pt>
                  <c:pt idx="3">
                    <c:v>September</c:v>
                  </c:pt>
                  <c:pt idx="4">
                    <c:v>October</c:v>
                  </c:pt>
                  <c:pt idx="5">
                    <c:v>November</c:v>
                  </c:pt>
                  <c:pt idx="6">
                    <c:v>December</c:v>
                  </c:pt>
                  <c:pt idx="7">
                    <c:v>January</c:v>
                  </c:pt>
                  <c:pt idx="8">
                    <c:v>February</c:v>
                  </c:pt>
                  <c:pt idx="9">
                    <c:v>March</c:v>
                  </c:pt>
                  <c:pt idx="10">
                    <c:v>April</c:v>
                  </c:pt>
                  <c:pt idx="11">
                    <c:v>May</c:v>
                  </c:pt>
                  <c:pt idx="12">
                    <c:v>June</c:v>
                  </c:pt>
                  <c:pt idx="13">
                    <c:v>July</c:v>
                  </c:pt>
                  <c:pt idx="14">
                    <c:v>August</c:v>
                  </c:pt>
                  <c:pt idx="15">
                    <c:v>September</c:v>
                  </c:pt>
                  <c:pt idx="16">
                    <c:v>October</c:v>
                  </c:pt>
                  <c:pt idx="17">
                    <c:v>November</c:v>
                  </c:pt>
                  <c:pt idx="18">
                    <c:v>December</c:v>
                  </c:pt>
                  <c:pt idx="19">
                    <c:v>January</c:v>
                  </c:pt>
                  <c:pt idx="20">
                    <c:v>February</c:v>
                  </c:pt>
                  <c:pt idx="21">
                    <c:v>March</c:v>
                  </c:pt>
                  <c:pt idx="22">
                    <c:v>April</c:v>
                  </c:pt>
                  <c:pt idx="23">
                    <c:v>May</c:v>
                  </c:pt>
                  <c:pt idx="24">
                    <c:v>June</c:v>
                  </c:pt>
                  <c:pt idx="25">
                    <c:v>July</c:v>
                  </c:pt>
                  <c:pt idx="26">
                    <c:v>August</c:v>
                  </c:pt>
                  <c:pt idx="27">
                    <c:v>September</c:v>
                  </c:pt>
                  <c:pt idx="28">
                    <c:v>October</c:v>
                  </c:pt>
                  <c:pt idx="29">
                    <c:v>November</c:v>
                  </c:pt>
                  <c:pt idx="30">
                    <c:v>December</c:v>
                  </c:pt>
                  <c:pt idx="31">
                    <c:v>January</c:v>
                  </c:pt>
                  <c:pt idx="32">
                    <c:v>February</c:v>
                  </c:pt>
                  <c:pt idx="33">
                    <c:v>March</c:v>
                  </c:pt>
                </c:lvl>
                <c:lvl>
                  <c:pt idx="0">
                    <c:v>2025</c:v>
                  </c:pt>
                  <c:pt idx="7">
                    <c:v>2026</c:v>
                  </c:pt>
                  <c:pt idx="19">
                    <c:v>2027</c:v>
                  </c:pt>
                  <c:pt idx="31">
                    <c:v>2028</c:v>
                  </c:pt>
                </c:lvl>
              </c:multiLvlStrCache>
            </c:multiLvlStrRef>
          </c:cat>
          <c:val>
            <c:numRef>
              <c:f>'Time Series Analysis'!$C$4:$C$42</c:f>
              <c:numCache>
                <c:formatCode>_-[$$-409]* #,##0.00_ ;_-[$$-409]* \-#,##0.00\ ;_-[$$-409]* "-"??_ ;_-@_ </c:formatCode>
                <c:ptCount val="34"/>
                <c:pt idx="0">
                  <c:v>6440.5</c:v>
                </c:pt>
                <c:pt idx="1">
                  <c:v>6020.5</c:v>
                </c:pt>
                <c:pt idx="2">
                  <c:v>12199.5</c:v>
                </c:pt>
                <c:pt idx="3">
                  <c:v>8601.75</c:v>
                </c:pt>
                <c:pt idx="4">
                  <c:v>13344.25</c:v>
                </c:pt>
                <c:pt idx="5">
                  <c:v>12645.5</c:v>
                </c:pt>
                <c:pt idx="6">
                  <c:v>11151.25</c:v>
                </c:pt>
                <c:pt idx="7">
                  <c:v>10505</c:v>
                </c:pt>
                <c:pt idx="8">
                  <c:v>6025.5</c:v>
                </c:pt>
                <c:pt idx="9">
                  <c:v>11720.5</c:v>
                </c:pt>
                <c:pt idx="10">
                  <c:v>7544</c:v>
                </c:pt>
                <c:pt idx="11">
                  <c:v>11385</c:v>
                </c:pt>
                <c:pt idx="12">
                  <c:v>5682.5</c:v>
                </c:pt>
                <c:pt idx="13">
                  <c:v>9510.5</c:v>
                </c:pt>
                <c:pt idx="14">
                  <c:v>6113.75</c:v>
                </c:pt>
                <c:pt idx="15">
                  <c:v>7763.25</c:v>
                </c:pt>
                <c:pt idx="16">
                  <c:v>7923.25</c:v>
                </c:pt>
                <c:pt idx="17">
                  <c:v>8658</c:v>
                </c:pt>
                <c:pt idx="18">
                  <c:v>14118.25</c:v>
                </c:pt>
                <c:pt idx="19">
                  <c:v>9943.25</c:v>
                </c:pt>
                <c:pt idx="20">
                  <c:v>7828</c:v>
                </c:pt>
                <c:pt idx="21">
                  <c:v>7939.75</c:v>
                </c:pt>
                <c:pt idx="22">
                  <c:v>7982.5</c:v>
                </c:pt>
                <c:pt idx="23">
                  <c:v>6441.25</c:v>
                </c:pt>
                <c:pt idx="24">
                  <c:v>13019.25</c:v>
                </c:pt>
                <c:pt idx="25">
                  <c:v>12692.75</c:v>
                </c:pt>
                <c:pt idx="26">
                  <c:v>12177.75</c:v>
                </c:pt>
                <c:pt idx="27">
                  <c:v>6357</c:v>
                </c:pt>
                <c:pt idx="28">
                  <c:v>12845.75</c:v>
                </c:pt>
                <c:pt idx="29">
                  <c:v>6804.25</c:v>
                </c:pt>
                <c:pt idx="30">
                  <c:v>8772.25</c:v>
                </c:pt>
                <c:pt idx="31">
                  <c:v>5222.5</c:v>
                </c:pt>
                <c:pt idx="32">
                  <c:v>5345.25</c:v>
                </c:pt>
                <c:pt idx="33">
                  <c:v>176</c:v>
                </c:pt>
              </c:numCache>
            </c:numRef>
          </c:val>
          <c:smooth val="0"/>
          <c:extLst>
            <c:ext xmlns:c16="http://schemas.microsoft.com/office/drawing/2014/chart" uri="{C3380CC4-5D6E-409C-BE32-E72D297353CC}">
              <c16:uniqueId val="{00000001-6144-4649-ACE7-E5EFDEBB175B}"/>
            </c:ext>
          </c:extLst>
        </c:ser>
        <c:ser>
          <c:idx val="2"/>
          <c:order val="2"/>
          <c:tx>
            <c:strRef>
              <c:f>'Time Series Analysis'!$D$3</c:f>
              <c:strCache>
                <c:ptCount val="1"/>
                <c:pt idx="0">
                  <c:v>Average of Profit_Margin_%</c:v>
                </c:pt>
              </c:strCache>
            </c:strRef>
          </c:tx>
          <c:spPr>
            <a:ln w="28575" cap="rnd">
              <a:solidFill>
                <a:schemeClr val="accent3"/>
              </a:solidFill>
              <a:round/>
            </a:ln>
            <a:effectLst/>
          </c:spPr>
          <c:marker>
            <c:symbol val="none"/>
          </c:marker>
          <c:cat>
            <c:multiLvlStrRef>
              <c:f>'Time Series Analysis'!$A$4:$A$42</c:f>
              <c:multiLvlStrCache>
                <c:ptCount val="34"/>
                <c:lvl>
                  <c:pt idx="0">
                    <c:v>June</c:v>
                  </c:pt>
                  <c:pt idx="1">
                    <c:v>July</c:v>
                  </c:pt>
                  <c:pt idx="2">
                    <c:v>August</c:v>
                  </c:pt>
                  <c:pt idx="3">
                    <c:v>September</c:v>
                  </c:pt>
                  <c:pt idx="4">
                    <c:v>October</c:v>
                  </c:pt>
                  <c:pt idx="5">
                    <c:v>November</c:v>
                  </c:pt>
                  <c:pt idx="6">
                    <c:v>December</c:v>
                  </c:pt>
                  <c:pt idx="7">
                    <c:v>January</c:v>
                  </c:pt>
                  <c:pt idx="8">
                    <c:v>February</c:v>
                  </c:pt>
                  <c:pt idx="9">
                    <c:v>March</c:v>
                  </c:pt>
                  <c:pt idx="10">
                    <c:v>April</c:v>
                  </c:pt>
                  <c:pt idx="11">
                    <c:v>May</c:v>
                  </c:pt>
                  <c:pt idx="12">
                    <c:v>June</c:v>
                  </c:pt>
                  <c:pt idx="13">
                    <c:v>July</c:v>
                  </c:pt>
                  <c:pt idx="14">
                    <c:v>August</c:v>
                  </c:pt>
                  <c:pt idx="15">
                    <c:v>September</c:v>
                  </c:pt>
                  <c:pt idx="16">
                    <c:v>October</c:v>
                  </c:pt>
                  <c:pt idx="17">
                    <c:v>November</c:v>
                  </c:pt>
                  <c:pt idx="18">
                    <c:v>December</c:v>
                  </c:pt>
                  <c:pt idx="19">
                    <c:v>January</c:v>
                  </c:pt>
                  <c:pt idx="20">
                    <c:v>February</c:v>
                  </c:pt>
                  <c:pt idx="21">
                    <c:v>March</c:v>
                  </c:pt>
                  <c:pt idx="22">
                    <c:v>April</c:v>
                  </c:pt>
                  <c:pt idx="23">
                    <c:v>May</c:v>
                  </c:pt>
                  <c:pt idx="24">
                    <c:v>June</c:v>
                  </c:pt>
                  <c:pt idx="25">
                    <c:v>July</c:v>
                  </c:pt>
                  <c:pt idx="26">
                    <c:v>August</c:v>
                  </c:pt>
                  <c:pt idx="27">
                    <c:v>September</c:v>
                  </c:pt>
                  <c:pt idx="28">
                    <c:v>October</c:v>
                  </c:pt>
                  <c:pt idx="29">
                    <c:v>November</c:v>
                  </c:pt>
                  <c:pt idx="30">
                    <c:v>December</c:v>
                  </c:pt>
                  <c:pt idx="31">
                    <c:v>January</c:v>
                  </c:pt>
                  <c:pt idx="32">
                    <c:v>February</c:v>
                  </c:pt>
                  <c:pt idx="33">
                    <c:v>March</c:v>
                  </c:pt>
                </c:lvl>
                <c:lvl>
                  <c:pt idx="0">
                    <c:v>2025</c:v>
                  </c:pt>
                  <c:pt idx="7">
                    <c:v>2026</c:v>
                  </c:pt>
                  <c:pt idx="19">
                    <c:v>2027</c:v>
                  </c:pt>
                  <c:pt idx="31">
                    <c:v>2028</c:v>
                  </c:pt>
                </c:lvl>
              </c:multiLvlStrCache>
            </c:multiLvlStrRef>
          </c:cat>
          <c:val>
            <c:numRef>
              <c:f>'Time Series Analysis'!$D$4:$D$42</c:f>
              <c:numCache>
                <c:formatCode>0%</c:formatCode>
                <c:ptCount val="34"/>
                <c:pt idx="0">
                  <c:v>0.28435023989572289</c:v>
                </c:pt>
                <c:pt idx="1">
                  <c:v>0.28141351067763887</c:v>
                </c:pt>
                <c:pt idx="2">
                  <c:v>0.29517555442134141</c:v>
                </c:pt>
                <c:pt idx="3">
                  <c:v>0.33486493304433135</c:v>
                </c:pt>
                <c:pt idx="4">
                  <c:v>0.316878655038832</c:v>
                </c:pt>
                <c:pt idx="5">
                  <c:v>0.30592117680085007</c:v>
                </c:pt>
                <c:pt idx="6">
                  <c:v>0.28415406751396904</c:v>
                </c:pt>
                <c:pt idx="7">
                  <c:v>0.30173341914571195</c:v>
                </c:pt>
                <c:pt idx="8">
                  <c:v>0.30202075016137725</c:v>
                </c:pt>
                <c:pt idx="9">
                  <c:v>0.29780186724192526</c:v>
                </c:pt>
                <c:pt idx="10">
                  <c:v>0.35024713438782401</c:v>
                </c:pt>
                <c:pt idx="11">
                  <c:v>0.30293081484679413</c:v>
                </c:pt>
                <c:pt idx="12">
                  <c:v>0.34686275448159204</c:v>
                </c:pt>
                <c:pt idx="13">
                  <c:v>0.35248521250076514</c:v>
                </c:pt>
                <c:pt idx="14">
                  <c:v>0.29141928190106198</c:v>
                </c:pt>
                <c:pt idx="15">
                  <c:v>0.34020657999598919</c:v>
                </c:pt>
                <c:pt idx="16">
                  <c:v>0.3293972490947164</c:v>
                </c:pt>
                <c:pt idx="17">
                  <c:v>0.31866354909588446</c:v>
                </c:pt>
                <c:pt idx="18">
                  <c:v>0.32204078768042249</c:v>
                </c:pt>
                <c:pt idx="19">
                  <c:v>0.31376576845703447</c:v>
                </c:pt>
                <c:pt idx="20">
                  <c:v>0.31778846597883265</c:v>
                </c:pt>
                <c:pt idx="21">
                  <c:v>0.33282392826086116</c:v>
                </c:pt>
                <c:pt idx="22">
                  <c:v>0.33591785316949918</c:v>
                </c:pt>
                <c:pt idx="23">
                  <c:v>0.30783558984162912</c:v>
                </c:pt>
                <c:pt idx="24">
                  <c:v>0.26016588307267779</c:v>
                </c:pt>
                <c:pt idx="25">
                  <c:v>0.27542024068693421</c:v>
                </c:pt>
                <c:pt idx="26">
                  <c:v>0.30215038424531804</c:v>
                </c:pt>
                <c:pt idx="27">
                  <c:v>0.30720340986375821</c:v>
                </c:pt>
                <c:pt idx="28">
                  <c:v>0.32133310265542603</c:v>
                </c:pt>
                <c:pt idx="29">
                  <c:v>0.33399257895418444</c:v>
                </c:pt>
                <c:pt idx="30">
                  <c:v>0.30450331322203245</c:v>
                </c:pt>
                <c:pt idx="31">
                  <c:v>0.32419752570301508</c:v>
                </c:pt>
                <c:pt idx="32">
                  <c:v>0.29790894409652086</c:v>
                </c:pt>
                <c:pt idx="33">
                  <c:v>0.18630952380952381</c:v>
                </c:pt>
              </c:numCache>
            </c:numRef>
          </c:val>
          <c:smooth val="0"/>
          <c:extLst>
            <c:ext xmlns:c16="http://schemas.microsoft.com/office/drawing/2014/chart" uri="{C3380CC4-5D6E-409C-BE32-E72D297353CC}">
              <c16:uniqueId val="{00000002-6144-4649-ACE7-E5EFDEBB175B}"/>
            </c:ext>
          </c:extLst>
        </c:ser>
        <c:dLbls>
          <c:showLegendKey val="0"/>
          <c:showVal val="0"/>
          <c:showCatName val="0"/>
          <c:showSerName val="0"/>
          <c:showPercent val="0"/>
          <c:showBubbleSize val="0"/>
        </c:dLbls>
        <c:smooth val="0"/>
        <c:axId val="1381638736"/>
        <c:axId val="1381639216"/>
      </c:lineChart>
      <c:catAx>
        <c:axId val="1381638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381639216"/>
        <c:crosses val="autoZero"/>
        <c:auto val="1"/>
        <c:lblAlgn val="ctr"/>
        <c:lblOffset val="100"/>
        <c:noMultiLvlLbl val="0"/>
      </c:catAx>
      <c:valAx>
        <c:axId val="1381639216"/>
        <c:scaling>
          <c:orientation val="minMax"/>
        </c:scaling>
        <c:delete val="0"/>
        <c:axPos val="l"/>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3816387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Draft.xlsx]Product Analysis!PivotTable18</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Product By</a:t>
            </a:r>
            <a:r>
              <a:rPr lang="en-US" baseline="0"/>
              <a:t> Revenue Chart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G"/>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'Product Analysis'!$B$3</c:f>
              <c:strCache>
                <c:ptCount val="1"/>
                <c:pt idx="0">
                  <c:v>Sum of Profit</c:v>
                </c:pt>
              </c:strCache>
            </c:strRef>
          </c:tx>
          <c:spPr>
            <a:solidFill>
              <a:schemeClr val="accent1"/>
            </a:solidFill>
            <a:ln>
              <a:noFill/>
            </a:ln>
            <a:effectLst/>
          </c:spPr>
          <c:invertIfNegative val="0"/>
          <c:cat>
            <c:strRef>
              <c:f>'Product Analysis'!$A$4:$A$14</c:f>
              <c:strCache>
                <c:ptCount val="10"/>
                <c:pt idx="0">
                  <c:v>Smartphone</c:v>
                </c:pt>
                <c:pt idx="1">
                  <c:v>Laptop</c:v>
                </c:pt>
                <c:pt idx="2">
                  <c:v>Cookware Set</c:v>
                </c:pt>
                <c:pt idx="3">
                  <c:v>Office Chair</c:v>
                </c:pt>
                <c:pt idx="4">
                  <c:v>Microwave</c:v>
                </c:pt>
                <c:pt idx="5">
                  <c:v>Smartwatch</c:v>
                </c:pt>
                <c:pt idx="6">
                  <c:v>Tennis Racket</c:v>
                </c:pt>
                <c:pt idx="7">
                  <c:v>Hoodie</c:v>
                </c:pt>
                <c:pt idx="8">
                  <c:v>Coffee Maker</c:v>
                </c:pt>
                <c:pt idx="9">
                  <c:v>Blender</c:v>
                </c:pt>
              </c:strCache>
            </c:strRef>
          </c:cat>
          <c:val>
            <c:numRef>
              <c:f>'Product Analysis'!$B$4:$B$14</c:f>
              <c:numCache>
                <c:formatCode>_-[$$-409]* #,##0.00_ ;_-[$$-409]* \-#,##0.00\ ;_-[$$-409]* "-"??_ ;_-@_ </c:formatCode>
                <c:ptCount val="10"/>
                <c:pt idx="0">
                  <c:v>9645</c:v>
                </c:pt>
                <c:pt idx="1">
                  <c:v>6523</c:v>
                </c:pt>
                <c:pt idx="2">
                  <c:v>4820</c:v>
                </c:pt>
                <c:pt idx="3">
                  <c:v>4405</c:v>
                </c:pt>
                <c:pt idx="4">
                  <c:v>4233</c:v>
                </c:pt>
                <c:pt idx="5">
                  <c:v>3342</c:v>
                </c:pt>
                <c:pt idx="6">
                  <c:v>2806.5</c:v>
                </c:pt>
                <c:pt idx="7">
                  <c:v>2563</c:v>
                </c:pt>
                <c:pt idx="8">
                  <c:v>2550</c:v>
                </c:pt>
                <c:pt idx="9">
                  <c:v>2517</c:v>
                </c:pt>
              </c:numCache>
            </c:numRef>
          </c:val>
          <c:extLst>
            <c:ext xmlns:c16="http://schemas.microsoft.com/office/drawing/2014/chart" uri="{C3380CC4-5D6E-409C-BE32-E72D297353CC}">
              <c16:uniqueId val="{00000000-9829-4D4D-AF3B-096D5D9BDCF6}"/>
            </c:ext>
          </c:extLst>
        </c:ser>
        <c:ser>
          <c:idx val="1"/>
          <c:order val="1"/>
          <c:tx>
            <c:strRef>
              <c:f>'Product Analysis'!$C$3</c:f>
              <c:strCache>
                <c:ptCount val="1"/>
                <c:pt idx="0">
                  <c:v>Sum of Revenue</c:v>
                </c:pt>
              </c:strCache>
            </c:strRef>
          </c:tx>
          <c:spPr>
            <a:solidFill>
              <a:schemeClr val="accent2"/>
            </a:solidFill>
            <a:ln>
              <a:noFill/>
            </a:ln>
            <a:effectLst/>
          </c:spPr>
          <c:invertIfNegative val="0"/>
          <c:cat>
            <c:strRef>
              <c:f>'Product Analysis'!$A$4:$A$14</c:f>
              <c:strCache>
                <c:ptCount val="10"/>
                <c:pt idx="0">
                  <c:v>Smartphone</c:v>
                </c:pt>
                <c:pt idx="1">
                  <c:v>Laptop</c:v>
                </c:pt>
                <c:pt idx="2">
                  <c:v>Cookware Set</c:v>
                </c:pt>
                <c:pt idx="3">
                  <c:v>Office Chair</c:v>
                </c:pt>
                <c:pt idx="4">
                  <c:v>Microwave</c:v>
                </c:pt>
                <c:pt idx="5">
                  <c:v>Smartwatch</c:v>
                </c:pt>
                <c:pt idx="6">
                  <c:v>Tennis Racket</c:v>
                </c:pt>
                <c:pt idx="7">
                  <c:v>Hoodie</c:v>
                </c:pt>
                <c:pt idx="8">
                  <c:v>Coffee Maker</c:v>
                </c:pt>
                <c:pt idx="9">
                  <c:v>Blender</c:v>
                </c:pt>
              </c:strCache>
            </c:strRef>
          </c:cat>
          <c:val>
            <c:numRef>
              <c:f>'Product Analysis'!$C$4:$C$14</c:f>
              <c:numCache>
                <c:formatCode>_-[$$-409]* #,##0.00_ ;_-[$$-409]* \-#,##0.00\ ;_-[$$-409]* "-"??_ ;_-@_ </c:formatCode>
                <c:ptCount val="10"/>
                <c:pt idx="0">
                  <c:v>70401</c:v>
                </c:pt>
                <c:pt idx="1">
                  <c:v>62190</c:v>
                </c:pt>
                <c:pt idx="2">
                  <c:v>12348</c:v>
                </c:pt>
                <c:pt idx="3">
                  <c:v>13744</c:v>
                </c:pt>
                <c:pt idx="4">
                  <c:v>14858</c:v>
                </c:pt>
                <c:pt idx="5">
                  <c:v>17046</c:v>
                </c:pt>
                <c:pt idx="6">
                  <c:v>7717.5</c:v>
                </c:pt>
                <c:pt idx="7">
                  <c:v>6061</c:v>
                </c:pt>
                <c:pt idx="8">
                  <c:v>7315</c:v>
                </c:pt>
                <c:pt idx="9">
                  <c:v>6510</c:v>
                </c:pt>
              </c:numCache>
            </c:numRef>
          </c:val>
          <c:extLst>
            <c:ext xmlns:c16="http://schemas.microsoft.com/office/drawing/2014/chart" uri="{C3380CC4-5D6E-409C-BE32-E72D297353CC}">
              <c16:uniqueId val="{00000001-9829-4D4D-AF3B-096D5D9BDCF6}"/>
            </c:ext>
          </c:extLst>
        </c:ser>
        <c:ser>
          <c:idx val="2"/>
          <c:order val="2"/>
          <c:tx>
            <c:strRef>
              <c:f>'Product Analysis'!$D$3</c:f>
              <c:strCache>
                <c:ptCount val="1"/>
                <c:pt idx="0">
                  <c:v>Sum of Shipping_Cost</c:v>
                </c:pt>
              </c:strCache>
            </c:strRef>
          </c:tx>
          <c:spPr>
            <a:solidFill>
              <a:schemeClr val="accent3"/>
            </a:solidFill>
            <a:ln>
              <a:noFill/>
            </a:ln>
            <a:effectLst/>
          </c:spPr>
          <c:invertIfNegative val="0"/>
          <c:cat>
            <c:strRef>
              <c:f>'Product Analysis'!$A$4:$A$14</c:f>
              <c:strCache>
                <c:ptCount val="10"/>
                <c:pt idx="0">
                  <c:v>Smartphone</c:v>
                </c:pt>
                <c:pt idx="1">
                  <c:v>Laptop</c:v>
                </c:pt>
                <c:pt idx="2">
                  <c:v>Cookware Set</c:v>
                </c:pt>
                <c:pt idx="3">
                  <c:v>Office Chair</c:v>
                </c:pt>
                <c:pt idx="4">
                  <c:v>Microwave</c:v>
                </c:pt>
                <c:pt idx="5">
                  <c:v>Smartwatch</c:v>
                </c:pt>
                <c:pt idx="6">
                  <c:v>Tennis Racket</c:v>
                </c:pt>
                <c:pt idx="7">
                  <c:v>Hoodie</c:v>
                </c:pt>
                <c:pt idx="8">
                  <c:v>Coffee Maker</c:v>
                </c:pt>
                <c:pt idx="9">
                  <c:v>Blender</c:v>
                </c:pt>
              </c:strCache>
            </c:strRef>
          </c:cat>
          <c:val>
            <c:numRef>
              <c:f>'Product Analysis'!$D$4:$D$14</c:f>
              <c:numCache>
                <c:formatCode>_-[$$-409]* #,##0.00_ ;_-[$$-409]* \-#,##0.00\ ;_-[$$-409]* "-"??_ ;_-@_ </c:formatCode>
                <c:ptCount val="10"/>
                <c:pt idx="0">
                  <c:v>456</c:v>
                </c:pt>
                <c:pt idx="1">
                  <c:v>367</c:v>
                </c:pt>
                <c:pt idx="2">
                  <c:v>448</c:v>
                </c:pt>
                <c:pt idx="3">
                  <c:v>339</c:v>
                </c:pt>
                <c:pt idx="4">
                  <c:v>425</c:v>
                </c:pt>
                <c:pt idx="5">
                  <c:v>384</c:v>
                </c:pt>
                <c:pt idx="6">
                  <c:v>321</c:v>
                </c:pt>
                <c:pt idx="7">
                  <c:v>348</c:v>
                </c:pt>
                <c:pt idx="8">
                  <c:v>315</c:v>
                </c:pt>
                <c:pt idx="9">
                  <c:v>353</c:v>
                </c:pt>
              </c:numCache>
            </c:numRef>
          </c:val>
          <c:extLst>
            <c:ext xmlns:c16="http://schemas.microsoft.com/office/drawing/2014/chart" uri="{C3380CC4-5D6E-409C-BE32-E72D297353CC}">
              <c16:uniqueId val="{00000002-9829-4D4D-AF3B-096D5D9BDCF6}"/>
            </c:ext>
          </c:extLst>
        </c:ser>
        <c:ser>
          <c:idx val="3"/>
          <c:order val="3"/>
          <c:tx>
            <c:strRef>
              <c:f>'Product Analysis'!$E$3</c:f>
              <c:strCache>
                <c:ptCount val="1"/>
                <c:pt idx="0">
                  <c:v>Average of Profit_Margin_%</c:v>
                </c:pt>
              </c:strCache>
            </c:strRef>
          </c:tx>
          <c:spPr>
            <a:solidFill>
              <a:schemeClr val="accent4"/>
            </a:solidFill>
            <a:ln>
              <a:noFill/>
            </a:ln>
            <a:effectLst/>
          </c:spPr>
          <c:invertIfNegative val="0"/>
          <c:cat>
            <c:strRef>
              <c:f>'Product Analysis'!$A$4:$A$14</c:f>
              <c:strCache>
                <c:ptCount val="10"/>
                <c:pt idx="0">
                  <c:v>Smartphone</c:v>
                </c:pt>
                <c:pt idx="1">
                  <c:v>Laptop</c:v>
                </c:pt>
                <c:pt idx="2">
                  <c:v>Cookware Set</c:v>
                </c:pt>
                <c:pt idx="3">
                  <c:v>Office Chair</c:v>
                </c:pt>
                <c:pt idx="4">
                  <c:v>Microwave</c:v>
                </c:pt>
                <c:pt idx="5">
                  <c:v>Smartwatch</c:v>
                </c:pt>
                <c:pt idx="6">
                  <c:v>Tennis Racket</c:v>
                </c:pt>
                <c:pt idx="7">
                  <c:v>Hoodie</c:v>
                </c:pt>
                <c:pt idx="8">
                  <c:v>Coffee Maker</c:v>
                </c:pt>
                <c:pt idx="9">
                  <c:v>Blender</c:v>
                </c:pt>
              </c:strCache>
            </c:strRef>
          </c:cat>
          <c:val>
            <c:numRef>
              <c:f>'Product Analysis'!$E$4:$E$14</c:f>
              <c:numCache>
                <c:formatCode>0.0%</c:formatCode>
                <c:ptCount val="10"/>
                <c:pt idx="0">
                  <c:v>0.13187932646884445</c:v>
                </c:pt>
                <c:pt idx="1">
                  <c:v>8.626223948989771E-2</c:v>
                </c:pt>
                <c:pt idx="2">
                  <c:v>0.3639724691726276</c:v>
                </c:pt>
                <c:pt idx="3">
                  <c:v>0.31455154058652324</c:v>
                </c:pt>
                <c:pt idx="4">
                  <c:v>0.27200621590529001</c:v>
                </c:pt>
                <c:pt idx="5">
                  <c:v>0.1769866851873953</c:v>
                </c:pt>
                <c:pt idx="6">
                  <c:v>0.34042971490090512</c:v>
                </c:pt>
                <c:pt idx="7">
                  <c:v>0.39345911434991082</c:v>
                </c:pt>
                <c:pt idx="8">
                  <c:v>0.31636058091208602</c:v>
                </c:pt>
                <c:pt idx="9">
                  <c:v>0.37632459855287159</c:v>
                </c:pt>
              </c:numCache>
            </c:numRef>
          </c:val>
          <c:extLst>
            <c:ext xmlns:c16="http://schemas.microsoft.com/office/drawing/2014/chart" uri="{C3380CC4-5D6E-409C-BE32-E72D297353CC}">
              <c16:uniqueId val="{00000003-9829-4D4D-AF3B-096D5D9BDCF6}"/>
            </c:ext>
          </c:extLst>
        </c:ser>
        <c:dLbls>
          <c:showLegendKey val="0"/>
          <c:showVal val="0"/>
          <c:showCatName val="0"/>
          <c:showSerName val="0"/>
          <c:showPercent val="0"/>
          <c:showBubbleSize val="0"/>
        </c:dLbls>
        <c:gapWidth val="150"/>
        <c:axId val="2135485920"/>
        <c:axId val="2135470560"/>
      </c:barChart>
      <c:catAx>
        <c:axId val="213548592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2135470560"/>
        <c:crosses val="autoZero"/>
        <c:auto val="1"/>
        <c:lblAlgn val="ctr"/>
        <c:lblOffset val="100"/>
        <c:noMultiLvlLbl val="0"/>
      </c:catAx>
      <c:valAx>
        <c:axId val="2135470560"/>
        <c:scaling>
          <c:orientation val="minMax"/>
        </c:scaling>
        <c:delete val="0"/>
        <c:axPos val="b"/>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21354859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Draft.xlsx]Region Analysis!PivotTable1</c:name>
    <c:fmtId val="0"/>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b="1">
                <a:solidFill>
                  <a:schemeClr val="tx1"/>
                </a:solidFill>
              </a:rPr>
              <a:t>Profit Share By</a:t>
            </a:r>
            <a:r>
              <a:rPr lang="en-US" b="1" baseline="0">
                <a:solidFill>
                  <a:schemeClr val="tx1"/>
                </a:solidFill>
              </a:rPr>
              <a:t> Region</a:t>
            </a:r>
            <a:endParaRPr lang="en-US" b="1">
              <a:solidFill>
                <a:schemeClr val="tx1"/>
              </a:solidFill>
            </a:endParaRPr>
          </a:p>
        </c:rich>
      </c:tx>
      <c:layout>
        <c:manualLayout>
          <c:xMode val="edge"/>
          <c:yMode val="edge"/>
          <c:x val="0.25124999999999997"/>
          <c:y val="0.11934966462525518"/>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pieChart>
        <c:varyColors val="1"/>
        <c:ser>
          <c:idx val="0"/>
          <c:order val="0"/>
          <c:tx>
            <c:strRef>
              <c:f>'Region Analysis'!$B$3</c:f>
              <c:strCache>
                <c:ptCount val="1"/>
                <c:pt idx="0">
                  <c:v>Sum of Profit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ACF-46E5-A83D-D7A0EB67B6A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ACF-46E5-A83D-D7A0EB67B6A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ACF-46E5-A83D-D7A0EB67B6A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ACF-46E5-A83D-D7A0EB67B6A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'Region Analysis'!$A$4:$A$8</c:f>
              <c:strCache>
                <c:ptCount val="4"/>
                <c:pt idx="0">
                  <c:v>North</c:v>
                </c:pt>
                <c:pt idx="1">
                  <c:v>East</c:v>
                </c:pt>
                <c:pt idx="2">
                  <c:v>South</c:v>
                </c:pt>
                <c:pt idx="3">
                  <c:v>West</c:v>
                </c:pt>
              </c:strCache>
            </c:strRef>
          </c:cat>
          <c:val>
            <c:numRef>
              <c:f>'Region Analysis'!$B$4:$B$8</c:f>
              <c:numCache>
                <c:formatCode>_-[$$-409]* #,##0.00_ ;_-[$$-409]* \-#,##0.00\ ;_-[$$-409]* "-"??_ ;_-@_ </c:formatCode>
                <c:ptCount val="4"/>
                <c:pt idx="0">
                  <c:v>21634</c:v>
                </c:pt>
                <c:pt idx="1">
                  <c:v>17842.75</c:v>
                </c:pt>
                <c:pt idx="2">
                  <c:v>17338.75</c:v>
                </c:pt>
                <c:pt idx="3">
                  <c:v>17256.75</c:v>
                </c:pt>
              </c:numCache>
            </c:numRef>
          </c:val>
          <c:extLst>
            <c:ext xmlns:c16="http://schemas.microsoft.com/office/drawing/2014/chart" uri="{C3380CC4-5D6E-409C-BE32-E72D297353CC}">
              <c16:uniqueId val="{00000000-6684-4F3F-A3E0-78B5074050B8}"/>
            </c:ext>
          </c:extLst>
        </c:ser>
        <c:ser>
          <c:idx val="1"/>
          <c:order val="1"/>
          <c:tx>
            <c:strRef>
              <c:f>'Region Analysis'!$C$3</c:f>
              <c:strCache>
                <c:ptCount val="1"/>
                <c:pt idx="0">
                  <c:v>Sum of Revenue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9-0ACF-46E5-A83D-D7A0EB67B6A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B-0ACF-46E5-A83D-D7A0EB67B6A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D-0ACF-46E5-A83D-D7A0EB67B6A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F-0ACF-46E5-A83D-D7A0EB67B6A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'Region Analysis'!$A$4:$A$8</c:f>
              <c:strCache>
                <c:ptCount val="4"/>
                <c:pt idx="0">
                  <c:v>North</c:v>
                </c:pt>
                <c:pt idx="1">
                  <c:v>East</c:v>
                </c:pt>
                <c:pt idx="2">
                  <c:v>South</c:v>
                </c:pt>
                <c:pt idx="3">
                  <c:v>West</c:v>
                </c:pt>
              </c:strCache>
            </c:strRef>
          </c:cat>
          <c:val>
            <c:numRef>
              <c:f>'Region Analysis'!$C$4:$C$8</c:f>
              <c:numCache>
                <c:formatCode>_-[$$-409]* #,##0.00_ ;_-[$$-409]* \-#,##0.00\ ;_-[$$-409]* "-"??_ ;_-@_ </c:formatCode>
                <c:ptCount val="4"/>
                <c:pt idx="0">
                  <c:v>86592</c:v>
                </c:pt>
                <c:pt idx="1">
                  <c:v>66582.75</c:v>
                </c:pt>
                <c:pt idx="2">
                  <c:v>74570.75</c:v>
                </c:pt>
                <c:pt idx="3">
                  <c:v>73154.75</c:v>
                </c:pt>
              </c:numCache>
            </c:numRef>
          </c:val>
          <c:extLst>
            <c:ext xmlns:c16="http://schemas.microsoft.com/office/drawing/2014/chart" uri="{C3380CC4-5D6E-409C-BE32-E72D297353CC}">
              <c16:uniqueId val="{00000001-6684-4F3F-A3E0-78B5074050B8}"/>
            </c:ext>
          </c:extLst>
        </c:ser>
        <c:ser>
          <c:idx val="2"/>
          <c:order val="2"/>
          <c:tx>
            <c:strRef>
              <c:f>'Region Analysis'!$D$3</c:f>
              <c:strCache>
                <c:ptCount val="1"/>
                <c:pt idx="0">
                  <c:v>Sum of Shipping_Cost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1-0ACF-46E5-A83D-D7A0EB67B6A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3-0ACF-46E5-A83D-D7A0EB67B6A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5-0ACF-46E5-A83D-D7A0EB67B6A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7-0ACF-46E5-A83D-D7A0EB67B6A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'Region Analysis'!$A$4:$A$8</c:f>
              <c:strCache>
                <c:ptCount val="4"/>
                <c:pt idx="0">
                  <c:v>North</c:v>
                </c:pt>
                <c:pt idx="1">
                  <c:v>East</c:v>
                </c:pt>
                <c:pt idx="2">
                  <c:v>South</c:v>
                </c:pt>
                <c:pt idx="3">
                  <c:v>West</c:v>
                </c:pt>
              </c:strCache>
            </c:strRef>
          </c:cat>
          <c:val>
            <c:numRef>
              <c:f>'Region Analysis'!$D$4:$D$8</c:f>
              <c:numCache>
                <c:formatCode>General</c:formatCode>
                <c:ptCount val="4"/>
                <c:pt idx="0">
                  <c:v>2544</c:v>
                </c:pt>
                <c:pt idx="1">
                  <c:v>2422</c:v>
                </c:pt>
                <c:pt idx="2">
                  <c:v>3915</c:v>
                </c:pt>
                <c:pt idx="3">
                  <c:v>2468</c:v>
                </c:pt>
              </c:numCache>
            </c:numRef>
          </c:val>
          <c:extLst>
            <c:ext xmlns:c16="http://schemas.microsoft.com/office/drawing/2014/chart" uri="{C3380CC4-5D6E-409C-BE32-E72D297353CC}">
              <c16:uniqueId val="{00000002-6684-4F3F-A3E0-78B5074050B8}"/>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r>
              <a:rPr lang="en-US" b="1">
                <a:solidFill>
                  <a:schemeClr val="tx1">
                    <a:lumMod val="95000"/>
                    <a:lumOff val="5000"/>
                  </a:schemeClr>
                </a:solidFill>
              </a:rPr>
              <a:t>Profit Share By</a:t>
            </a:r>
            <a:r>
              <a:rPr lang="en-US" b="1" baseline="0">
                <a:solidFill>
                  <a:schemeClr val="tx1">
                    <a:lumMod val="95000"/>
                    <a:lumOff val="5000"/>
                  </a:schemeClr>
                </a:solidFill>
              </a:rPr>
              <a:t> </a:t>
            </a:r>
            <a:r>
              <a:rPr lang="en-US" b="1">
                <a:solidFill>
                  <a:schemeClr val="tx1">
                    <a:lumMod val="95000"/>
                    <a:lumOff val="5000"/>
                  </a:schemeClr>
                </a:solidFill>
              </a:rPr>
              <a:t>Shipping % of Revenue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endParaRPr lang="en-NG"/>
        </a:p>
      </c:txPr>
    </c:title>
    <c:autoTitleDeleted val="0"/>
    <c:plotArea>
      <c:layout/>
      <c:barChart>
        <c:barDir val="col"/>
        <c:grouping val="clustered"/>
        <c:varyColors val="0"/>
        <c:ser>
          <c:idx val="0"/>
          <c:order val="0"/>
          <c:tx>
            <c:strRef>
              <c:f>'Region Analysis'!$G$3</c:f>
              <c:strCache>
                <c:ptCount val="1"/>
                <c:pt idx="0">
                  <c:v>Shipping % of Revenue</c:v>
                </c:pt>
              </c:strCache>
            </c:strRef>
          </c:tx>
          <c:spPr>
            <a:solidFill>
              <a:schemeClr val="accent1"/>
            </a:solidFill>
            <a:ln>
              <a:noFill/>
            </a:ln>
            <a:effectLst/>
          </c:spPr>
          <c:invertIfNegative val="0"/>
          <c:cat>
            <c:strRef>
              <c:f>'Region Analysis'!$F$4:$F$7</c:f>
              <c:strCache>
                <c:ptCount val="4"/>
                <c:pt idx="0">
                  <c:v>North</c:v>
                </c:pt>
                <c:pt idx="1">
                  <c:v>East</c:v>
                </c:pt>
                <c:pt idx="2">
                  <c:v>South</c:v>
                </c:pt>
                <c:pt idx="3">
                  <c:v>West</c:v>
                </c:pt>
              </c:strCache>
            </c:strRef>
          </c:cat>
          <c:val>
            <c:numRef>
              <c:f>'Region Analysis'!$G$4:$G$7</c:f>
              <c:numCache>
                <c:formatCode>0.0%</c:formatCode>
                <c:ptCount val="4"/>
                <c:pt idx="0">
                  <c:v>2.9379157427937917E-2</c:v>
                </c:pt>
                <c:pt idx="1">
                  <c:v>3.637578802317417E-2</c:v>
                </c:pt>
                <c:pt idx="2">
                  <c:v>5.2500477734232255E-2</c:v>
                </c:pt>
                <c:pt idx="3">
                  <c:v>3.3736701991326605E-2</c:v>
                </c:pt>
              </c:numCache>
            </c:numRef>
          </c:val>
          <c:extLst>
            <c:ext xmlns:c16="http://schemas.microsoft.com/office/drawing/2014/chart" uri="{C3380CC4-5D6E-409C-BE32-E72D297353CC}">
              <c16:uniqueId val="{00000000-0228-4DB5-B1B3-13A46BF51588}"/>
            </c:ext>
          </c:extLst>
        </c:ser>
        <c:dLbls>
          <c:showLegendKey val="0"/>
          <c:showVal val="0"/>
          <c:showCatName val="0"/>
          <c:showSerName val="0"/>
          <c:showPercent val="0"/>
          <c:showBubbleSize val="0"/>
        </c:dLbls>
        <c:gapWidth val="219"/>
        <c:overlap val="-27"/>
        <c:axId val="1381668976"/>
        <c:axId val="1381669456"/>
      </c:barChart>
      <c:catAx>
        <c:axId val="1381668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Region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G"/>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381669456"/>
        <c:crosses val="autoZero"/>
        <c:auto val="1"/>
        <c:lblAlgn val="ctr"/>
        <c:lblOffset val="100"/>
        <c:noMultiLvlLbl val="0"/>
      </c:catAx>
      <c:valAx>
        <c:axId val="13816694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Shiping % of Revenue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G"/>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381668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Draft.xlsx]Product Category Analysis!PivotTable1</c:name>
    <c:fmtId val="1"/>
  </c:pivotSource>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r>
              <a:rPr lang="en-US" b="1">
                <a:solidFill>
                  <a:schemeClr val="tx1">
                    <a:lumMod val="95000"/>
                    <a:lumOff val="5000"/>
                  </a:schemeClr>
                </a:solidFill>
              </a:rPr>
              <a:t>Total</a:t>
            </a:r>
            <a:r>
              <a:rPr lang="en-US" b="1" baseline="0">
                <a:solidFill>
                  <a:schemeClr val="tx1">
                    <a:lumMod val="95000"/>
                    <a:lumOff val="5000"/>
                  </a:schemeClr>
                </a:solidFill>
              </a:rPr>
              <a:t> Revenue By Product Category </a:t>
            </a:r>
          </a:p>
        </c:rich>
      </c:tx>
      <c:layout>
        <c:manualLayout>
          <c:xMode val="edge"/>
          <c:yMode val="edge"/>
          <c:x val="0.23279186382910227"/>
          <c:y val="0.10083107877202253"/>
        </c:manualLayout>
      </c:layout>
      <c:overlay val="0"/>
      <c:spPr>
        <a:noFill/>
        <a:ln>
          <a:noFill/>
        </a:ln>
        <a:effectLst/>
      </c:spPr>
    </c:title>
    <c:autoTitleDeleted val="0"/>
    <c:pivotFmts>
      <c:pivotFmt>
        <c:idx val="0"/>
        <c:spPr>
          <a:solidFill>
            <a:schemeClr val="accent1"/>
          </a:solidFill>
          <a:ln w="19050">
            <a:solidFill>
              <a:schemeClr val="lt1"/>
            </a:solidFill>
          </a:ln>
          <a:effectLst/>
        </c:spPr>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NG"/>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c15:spPr>
            </c:ext>
          </c:extLst>
        </c:dLbl>
      </c:pivotFmt>
      <c:pivotFmt>
        <c:idx val="1"/>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NG"/>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c15:spPr>
            </c:ext>
          </c:extLst>
        </c:dLbl>
      </c:pivotFmt>
      <c:pivotFmt>
        <c:idx val="2"/>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NG"/>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c15:spPr>
            </c:ext>
          </c:extLst>
        </c:dLbl>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2"/>
          </a:solidFill>
          <a:ln w="19050">
            <a:solidFill>
              <a:schemeClr val="lt1"/>
            </a:solidFill>
          </a:ln>
          <a:effectLst/>
        </c:spPr>
      </c:pivotFmt>
      <c:pivotFmt>
        <c:idx val="9"/>
        <c:spPr>
          <a:solidFill>
            <a:schemeClr val="accent4"/>
          </a:solidFill>
          <a:ln w="19050">
            <a:solidFill>
              <a:schemeClr val="lt1"/>
            </a:solidFill>
          </a:ln>
          <a:effectLst/>
        </c:spPr>
      </c:pivotFmt>
      <c:pivotFmt>
        <c:idx val="10"/>
        <c:spPr>
          <a:solidFill>
            <a:schemeClr val="accent3"/>
          </a:solidFill>
          <a:ln w="19050">
            <a:solidFill>
              <a:schemeClr val="lt1"/>
            </a:solidFill>
          </a:ln>
          <a:effectLst/>
        </c:spPr>
      </c:pivotFmt>
      <c:pivotFmt>
        <c:idx val="11"/>
        <c:spPr>
          <a:solidFill>
            <a:schemeClr val="accent5"/>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2"/>
          </a:solidFill>
          <a:ln w="19050">
            <a:solidFill>
              <a:schemeClr val="lt1"/>
            </a:solidFill>
          </a:ln>
          <a:effectLst/>
        </c:spPr>
      </c:pivotFmt>
      <c:pivotFmt>
        <c:idx val="14"/>
        <c:spPr>
          <a:solidFill>
            <a:schemeClr val="accent4"/>
          </a:solidFill>
          <a:ln w="19050">
            <a:solidFill>
              <a:schemeClr val="lt1"/>
            </a:solidFill>
          </a:ln>
          <a:effectLst/>
        </c:spPr>
      </c:pivotFmt>
      <c:pivotFmt>
        <c:idx val="15"/>
        <c:spPr>
          <a:solidFill>
            <a:schemeClr val="accent3"/>
          </a:solidFill>
          <a:ln w="19050">
            <a:solidFill>
              <a:schemeClr val="lt1"/>
            </a:solidFill>
          </a:ln>
          <a:effectLst/>
        </c:spPr>
      </c:pivotFmt>
      <c:pivotFmt>
        <c:idx val="16"/>
        <c:spPr>
          <a:solidFill>
            <a:schemeClr val="accent5"/>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marker>
          <c:symbol val="none"/>
        </c:marker>
        <c:dLbl>
          <c:idx val="0"/>
          <c:delete val="1"/>
          <c:extLst>
            <c:ext xmlns:c15="http://schemas.microsoft.com/office/drawing/2012/chart" uri="{CE6537A1-D6FC-4f65-9D91-7224C49458BB}"/>
          </c:extLst>
        </c:dLbl>
      </c:pivotFmt>
      <c:pivotFmt>
        <c:idx val="19"/>
        <c:marker>
          <c:symbol val="none"/>
        </c:marker>
        <c:dLbl>
          <c:idx val="0"/>
          <c:delete val="1"/>
          <c:extLst>
            <c:ext xmlns:c15="http://schemas.microsoft.com/office/drawing/2012/chart" uri="{CE6537A1-D6FC-4f65-9D91-7224C49458BB}"/>
          </c:extLst>
        </c:dLbl>
      </c:pivotFmt>
      <c:pivotFmt>
        <c:idx val="20"/>
        <c:spPr>
          <a:solidFill>
            <a:schemeClr val="accent1"/>
          </a:solidFill>
          <a:ln w="19050">
            <a:solidFill>
              <a:schemeClr val="lt1"/>
            </a:solidFill>
          </a:ln>
          <a:effectLst/>
        </c:spPr>
        <c:marker>
          <c:symbol val="none"/>
        </c:marker>
        <c:dLbl>
          <c:idx val="0"/>
          <c:delete val="1"/>
          <c:extLst>
            <c:ext xmlns:c15="http://schemas.microsoft.com/office/drawing/2012/chart" uri="{CE6537A1-D6FC-4f65-9D91-7224C49458BB}"/>
          </c:extLst>
        </c:dLbl>
      </c:pivotFmt>
      <c:pivotFmt>
        <c:idx val="21"/>
        <c:marker>
          <c:symbol val="none"/>
        </c:marker>
        <c:dLbl>
          <c:idx val="0"/>
          <c:delete val="1"/>
          <c:extLst>
            <c:ext xmlns:c15="http://schemas.microsoft.com/office/drawing/2012/chart" uri="{CE6537A1-D6FC-4f65-9D91-7224C49458BB}"/>
          </c:extLst>
        </c:dLbl>
      </c:pivotFmt>
      <c:pivotFmt>
        <c:idx val="22"/>
        <c:spPr>
          <a:solidFill>
            <a:schemeClr val="accent1"/>
          </a:solidFill>
          <a:ln w="19050">
            <a:solidFill>
              <a:schemeClr val="lt1"/>
            </a:solidFill>
          </a:ln>
          <a:effectLst/>
        </c:spPr>
      </c:pivotFmt>
      <c:pivotFmt>
        <c:idx val="23"/>
        <c:spPr>
          <a:solidFill>
            <a:schemeClr val="accent2"/>
          </a:solidFill>
          <a:ln w="19050">
            <a:solidFill>
              <a:schemeClr val="lt1"/>
            </a:solidFill>
          </a:ln>
          <a:effectLst/>
        </c:spPr>
      </c:pivotFmt>
      <c:pivotFmt>
        <c:idx val="24"/>
        <c:spPr>
          <a:solidFill>
            <a:schemeClr val="accent3"/>
          </a:solidFill>
          <a:ln w="19050">
            <a:solidFill>
              <a:schemeClr val="lt1"/>
            </a:solidFill>
          </a:ln>
          <a:effectLst/>
        </c:spPr>
      </c:pivotFmt>
      <c:pivotFmt>
        <c:idx val="25"/>
        <c:spPr>
          <a:solidFill>
            <a:schemeClr val="accent4"/>
          </a:solidFill>
          <a:ln w="19050">
            <a:solidFill>
              <a:schemeClr val="lt1"/>
            </a:solidFill>
          </a:ln>
          <a:effectLst/>
        </c:spPr>
      </c:pivotFmt>
      <c:pivotFmt>
        <c:idx val="26"/>
        <c:spPr>
          <a:solidFill>
            <a:schemeClr val="accent5"/>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2"/>
          </a:solidFill>
          <a:ln w="19050">
            <a:solidFill>
              <a:schemeClr val="lt1"/>
            </a:solidFill>
          </a:ln>
          <a:effectLst/>
        </c:spPr>
      </c:pivotFmt>
      <c:pivotFmt>
        <c:idx val="29"/>
        <c:spPr>
          <a:solidFill>
            <a:schemeClr val="accent3"/>
          </a:solidFill>
          <a:ln w="19050">
            <a:solidFill>
              <a:schemeClr val="lt1"/>
            </a:solidFill>
          </a:ln>
          <a:effectLst/>
        </c:spPr>
      </c:pivotFmt>
      <c:pivotFmt>
        <c:idx val="30"/>
        <c:spPr>
          <a:solidFill>
            <a:schemeClr val="accent4"/>
          </a:solidFill>
          <a:ln w="19050">
            <a:solidFill>
              <a:schemeClr val="lt1"/>
            </a:solidFill>
          </a:ln>
          <a:effectLst/>
        </c:spPr>
      </c:pivotFmt>
      <c:pivotFmt>
        <c:idx val="31"/>
        <c:spPr>
          <a:solidFill>
            <a:schemeClr val="accent5"/>
          </a:solidFill>
          <a:ln w="19050">
            <a:solidFill>
              <a:schemeClr val="lt1"/>
            </a:solidFill>
          </a:ln>
          <a:effectLst/>
        </c:spPr>
      </c:pivotFmt>
    </c:pivotFmts>
    <c:plotArea>
      <c:layout>
        <c:manualLayout>
          <c:layoutTarget val="inner"/>
          <c:xMode val="edge"/>
          <c:yMode val="edge"/>
          <c:x val="0.25461964129483816"/>
          <c:y val="0.29290026246719164"/>
          <c:w val="0.39321412948381446"/>
          <c:h val="0.65535688247302415"/>
        </c:manualLayout>
      </c:layout>
      <c:pieChart>
        <c:varyColors val="1"/>
        <c:ser>
          <c:idx val="0"/>
          <c:order val="0"/>
          <c:tx>
            <c:strRef>
              <c:f>'Product Category Analysis'!$B$3</c:f>
              <c:strCache>
                <c:ptCount val="1"/>
                <c:pt idx="0">
                  <c:v>Sum of Revenue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380-47AE-A6F3-CB11DE4784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380-47AE-A6F3-CB11DE4784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380-47AE-A6F3-CB11DE4784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380-47AE-A6F3-CB11DE4784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380-47AE-A6F3-CB11DE4784D6}"/>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NG"/>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f>'Product Category Analysis'!$A$4:$A$9</c:f>
              <c:strCache>
                <c:ptCount val="5"/>
                <c:pt idx="0">
                  <c:v>Beauty</c:v>
                </c:pt>
                <c:pt idx="1">
                  <c:v>Electronics</c:v>
                </c:pt>
                <c:pt idx="2">
                  <c:v>Fashion</c:v>
                </c:pt>
                <c:pt idx="3">
                  <c:v>Home &amp; Kitchen</c:v>
                </c:pt>
                <c:pt idx="4">
                  <c:v>Sports</c:v>
                </c:pt>
              </c:strCache>
            </c:strRef>
          </c:cat>
          <c:val>
            <c:numRef>
              <c:f>'Product Category Analysis'!$B$4:$B$9</c:f>
              <c:numCache>
                <c:formatCode>_-[$$-409]* #,##0.00_ ;_-[$$-409]* \-#,##0.00\ ;_-[$$-409]* "-"??_ ;_-@_ </c:formatCode>
                <c:ptCount val="5"/>
                <c:pt idx="0">
                  <c:v>19271.5</c:v>
                </c:pt>
                <c:pt idx="1">
                  <c:v>171165.25</c:v>
                </c:pt>
                <c:pt idx="2">
                  <c:v>27530.25</c:v>
                </c:pt>
                <c:pt idx="3">
                  <c:v>58267</c:v>
                </c:pt>
                <c:pt idx="4">
                  <c:v>24666.25</c:v>
                </c:pt>
              </c:numCache>
            </c:numRef>
          </c:val>
          <c:extLst>
            <c:ext xmlns:c16="http://schemas.microsoft.com/office/drawing/2014/chart" uri="{C3380CC4-5D6E-409C-BE32-E72D297353CC}">
              <c16:uniqueId val="{00000000-89ED-41D2-B6EF-65067D70A749}"/>
            </c:ext>
          </c:extLst>
        </c:ser>
        <c:ser>
          <c:idx val="1"/>
          <c:order val="1"/>
          <c:tx>
            <c:strRef>
              <c:f>'Product Category Analysis'!$C$3</c:f>
              <c:strCache>
                <c:ptCount val="1"/>
                <c:pt idx="0">
                  <c:v>Sum of Profit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B-3380-47AE-A6F3-CB11DE4784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D-3380-47AE-A6F3-CB11DE4784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F-3380-47AE-A6F3-CB11DE4784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1-3380-47AE-A6F3-CB11DE4784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3-3380-47AE-A6F3-CB11DE4784D6}"/>
              </c:ext>
            </c:extLst>
          </c:dPt>
          <c:cat>
            <c:strRef>
              <c:f>'Product Category Analysis'!$A$4:$A$9</c:f>
              <c:strCache>
                <c:ptCount val="5"/>
                <c:pt idx="0">
                  <c:v>Beauty</c:v>
                </c:pt>
                <c:pt idx="1">
                  <c:v>Electronics</c:v>
                </c:pt>
                <c:pt idx="2">
                  <c:v>Fashion</c:v>
                </c:pt>
                <c:pt idx="3">
                  <c:v>Home &amp; Kitchen</c:v>
                </c:pt>
                <c:pt idx="4">
                  <c:v>Sports</c:v>
                </c:pt>
              </c:strCache>
            </c:strRef>
          </c:cat>
          <c:val>
            <c:numRef>
              <c:f>'Product Category Analysis'!$C$4:$C$9</c:f>
              <c:numCache>
                <c:formatCode>_-[$$-409]* #,##0.00_ ;_-[$$-409]* \-#,##0.00\ ;_-[$$-409]* "-"??_ ;_-@_ </c:formatCode>
                <c:ptCount val="5"/>
                <c:pt idx="0">
                  <c:v>8471.5</c:v>
                </c:pt>
                <c:pt idx="1">
                  <c:v>25580.25</c:v>
                </c:pt>
                <c:pt idx="2">
                  <c:v>10828.25</c:v>
                </c:pt>
                <c:pt idx="3">
                  <c:v>19873</c:v>
                </c:pt>
                <c:pt idx="4">
                  <c:v>9319.25</c:v>
                </c:pt>
              </c:numCache>
            </c:numRef>
          </c:val>
          <c:extLst>
            <c:ext xmlns:c16="http://schemas.microsoft.com/office/drawing/2014/chart" uri="{C3380CC4-5D6E-409C-BE32-E72D297353CC}">
              <c16:uniqueId val="{00000001-89ED-41D2-B6EF-65067D70A749}"/>
            </c:ext>
          </c:extLst>
        </c:ser>
        <c:ser>
          <c:idx val="2"/>
          <c:order val="2"/>
          <c:tx>
            <c:strRef>
              <c:f>'Product Category Analysis'!$D$3</c:f>
              <c:strCache>
                <c:ptCount val="1"/>
                <c:pt idx="0">
                  <c:v>Sum of Shipping_Cost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5-33C6-4450-ADB0-6468A14C0B2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7-33C6-4450-ADB0-6468A14C0B2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9-33C6-4450-ADB0-6468A14C0B2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B-33C6-4450-ADB0-6468A14C0B2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D-33C6-4450-ADB0-6468A14C0B25}"/>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NG"/>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c15:spPr>
              </c:ext>
            </c:extLst>
          </c:dLbls>
          <c:cat>
            <c:strRef>
              <c:f>'Product Category Analysis'!$A$4:$A$9</c:f>
              <c:strCache>
                <c:ptCount val="5"/>
                <c:pt idx="0">
                  <c:v>Beauty</c:v>
                </c:pt>
                <c:pt idx="1">
                  <c:v>Electronics</c:v>
                </c:pt>
                <c:pt idx="2">
                  <c:v>Fashion</c:v>
                </c:pt>
                <c:pt idx="3">
                  <c:v>Home &amp; Kitchen</c:v>
                </c:pt>
                <c:pt idx="4">
                  <c:v>Sports</c:v>
                </c:pt>
              </c:strCache>
            </c:strRef>
          </c:cat>
          <c:val>
            <c:numRef>
              <c:f>'Product Category Analysis'!$D$4:$D$9</c:f>
              <c:numCache>
                <c:formatCode>_-[$$-409]* #,##0.00_ ;_-[$$-409]* \-#,##0.00\ ;_-[$$-409]* "-"??_ ;_-@_ </c:formatCode>
                <c:ptCount val="5"/>
                <c:pt idx="0">
                  <c:v>2235</c:v>
                </c:pt>
                <c:pt idx="1">
                  <c:v>2395</c:v>
                </c:pt>
                <c:pt idx="2">
                  <c:v>2233</c:v>
                </c:pt>
                <c:pt idx="3">
                  <c:v>2224</c:v>
                </c:pt>
                <c:pt idx="4">
                  <c:v>2262</c:v>
                </c:pt>
              </c:numCache>
            </c:numRef>
          </c:val>
          <c:extLst>
            <c:ext xmlns:c16="http://schemas.microsoft.com/office/drawing/2014/chart" uri="{C3380CC4-5D6E-409C-BE32-E72D297353CC}">
              <c16:uniqueId val="{0000001F-0C63-4A3F-A7B3-0E05A923A10E}"/>
            </c:ext>
          </c:extLst>
        </c:ser>
        <c:ser>
          <c:idx val="3"/>
          <c:order val="3"/>
          <c:tx>
            <c:strRef>
              <c:f>'Product Category Analysis'!$E$3</c:f>
              <c:strCache>
                <c:ptCount val="1"/>
                <c:pt idx="0">
                  <c:v>Sum of Profit Margin Per Category</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F-33C6-4450-ADB0-6468A14C0B2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21-33C6-4450-ADB0-6468A14C0B2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23-33C6-4450-ADB0-6468A14C0B2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25-33C6-4450-ADB0-6468A14C0B2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27-33C6-4450-ADB0-6468A14C0B25}"/>
              </c:ext>
            </c:extLst>
          </c:dPt>
          <c:cat>
            <c:strRef>
              <c:f>'Product Category Analysis'!$A$4:$A$9</c:f>
              <c:strCache>
                <c:ptCount val="5"/>
                <c:pt idx="0">
                  <c:v>Beauty</c:v>
                </c:pt>
                <c:pt idx="1">
                  <c:v>Electronics</c:v>
                </c:pt>
                <c:pt idx="2">
                  <c:v>Fashion</c:v>
                </c:pt>
                <c:pt idx="3">
                  <c:v>Home &amp; Kitchen</c:v>
                </c:pt>
                <c:pt idx="4">
                  <c:v>Sports</c:v>
                </c:pt>
              </c:strCache>
            </c:strRef>
          </c:cat>
          <c:val>
            <c:numRef>
              <c:f>'Product Category Analysis'!$E$4:$E$9</c:f>
              <c:numCache>
                <c:formatCode>0.0%</c:formatCode>
                <c:ptCount val="5"/>
                <c:pt idx="0">
                  <c:v>0.43958695482967075</c:v>
                </c:pt>
                <c:pt idx="1">
                  <c:v>0.14944768286787183</c:v>
                </c:pt>
                <c:pt idx="2">
                  <c:v>0.39332189137403401</c:v>
                </c:pt>
                <c:pt idx="3">
                  <c:v>0.34106784286131087</c:v>
                </c:pt>
                <c:pt idx="4">
                  <c:v>0.37781381442254092</c:v>
                </c:pt>
              </c:numCache>
            </c:numRef>
          </c:val>
          <c:extLst>
            <c:ext xmlns:c16="http://schemas.microsoft.com/office/drawing/2014/chart" uri="{C3380CC4-5D6E-409C-BE32-E72D297353CC}">
              <c16:uniqueId val="{00000022-0C63-4A3F-A7B3-0E05A923A10E}"/>
            </c:ext>
          </c:extLst>
        </c:ser>
        <c:dLbls>
          <c:dLblPos val="outEnd"/>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Product Category</a:t>
            </a:r>
            <a:r>
              <a:rPr lang="en-US" b="1" baseline="0"/>
              <a:t> By Profit Margin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G"/>
        </a:p>
      </c:txPr>
    </c:title>
    <c:autoTitleDeleted val="0"/>
    <c:plotArea>
      <c:layout/>
      <c:barChart>
        <c:barDir val="bar"/>
        <c:grouping val="clustered"/>
        <c:varyColors val="0"/>
        <c:ser>
          <c:idx val="2"/>
          <c:order val="2"/>
          <c:tx>
            <c:strRef>
              <c:f>'Product Category Analysis'!$J$3</c:f>
              <c:strCache>
                <c:ptCount val="1"/>
                <c:pt idx="0">
                  <c:v>Profit Per Margin Category %</c:v>
                </c:pt>
              </c:strCache>
            </c:strRef>
          </c:tx>
          <c:spPr>
            <a:solidFill>
              <a:schemeClr val="accent3"/>
            </a:solidFill>
            <a:ln>
              <a:noFill/>
            </a:ln>
            <a:effectLst/>
          </c:spPr>
          <c:invertIfNegative val="0"/>
          <c:cat>
            <c:strRef>
              <c:f>'Product Category Analysis'!$G$4:$G$8</c:f>
              <c:strCache>
                <c:ptCount val="5"/>
                <c:pt idx="0">
                  <c:v>Electronics</c:v>
                </c:pt>
                <c:pt idx="1">
                  <c:v>Home &amp; Kitchen</c:v>
                </c:pt>
                <c:pt idx="2">
                  <c:v>Sports</c:v>
                </c:pt>
                <c:pt idx="3">
                  <c:v>Fashion</c:v>
                </c:pt>
                <c:pt idx="4">
                  <c:v>Beauty</c:v>
                </c:pt>
              </c:strCache>
            </c:strRef>
          </c:cat>
          <c:val>
            <c:numRef>
              <c:f>'Product Category Analysis'!$J$4:$J$8</c:f>
              <c:numCache>
                <c:formatCode>0.0%</c:formatCode>
                <c:ptCount val="5"/>
                <c:pt idx="0">
                  <c:v>0.14944768286787183</c:v>
                </c:pt>
                <c:pt idx="1">
                  <c:v>0.34106784286131087</c:v>
                </c:pt>
                <c:pt idx="2">
                  <c:v>0.37781381442254092</c:v>
                </c:pt>
                <c:pt idx="3">
                  <c:v>0.39332189137403401</c:v>
                </c:pt>
                <c:pt idx="4">
                  <c:v>0.43958695482967075</c:v>
                </c:pt>
              </c:numCache>
            </c:numRef>
          </c:val>
          <c:extLst>
            <c:ext xmlns:c16="http://schemas.microsoft.com/office/drawing/2014/chart" uri="{C3380CC4-5D6E-409C-BE32-E72D297353CC}">
              <c16:uniqueId val="{00000002-8C70-4CAD-917C-F4EE2A73F188}"/>
            </c:ext>
          </c:extLst>
        </c:ser>
        <c:dLbls>
          <c:showLegendKey val="0"/>
          <c:showVal val="0"/>
          <c:showCatName val="0"/>
          <c:showSerName val="0"/>
          <c:showPercent val="0"/>
          <c:showBubbleSize val="0"/>
        </c:dLbls>
        <c:gapWidth val="182"/>
        <c:axId val="1400120784"/>
        <c:axId val="1400121744"/>
        <c:extLst>
          <c:ext xmlns:c15="http://schemas.microsoft.com/office/drawing/2012/chart" uri="{02D57815-91ED-43cb-92C2-25804820EDAC}">
            <c15:filteredBarSeries>
              <c15:ser>
                <c:idx val="0"/>
                <c:order val="0"/>
                <c:tx>
                  <c:strRef>
                    <c:extLst>
                      <c:ext uri="{02D57815-91ED-43cb-92C2-25804820EDAC}">
                        <c15:formulaRef>
                          <c15:sqref>'Product Category Analysis'!$H$3</c15:sqref>
                        </c15:formulaRef>
                      </c:ext>
                    </c:extLst>
                    <c:strCache>
                      <c:ptCount val="1"/>
                      <c:pt idx="0">
                        <c:v>Revenue</c:v>
                      </c:pt>
                    </c:strCache>
                  </c:strRef>
                </c:tx>
                <c:spPr>
                  <a:solidFill>
                    <a:schemeClr val="accent1"/>
                  </a:solidFill>
                  <a:ln>
                    <a:noFill/>
                  </a:ln>
                  <a:effectLst/>
                </c:spPr>
                <c:invertIfNegative val="0"/>
                <c:cat>
                  <c:strRef>
                    <c:extLst>
                      <c:ext uri="{02D57815-91ED-43cb-92C2-25804820EDAC}">
                        <c15:formulaRef>
                          <c15:sqref>'Product Category Analysis'!$G$4:$G$8</c15:sqref>
                        </c15:formulaRef>
                      </c:ext>
                    </c:extLst>
                    <c:strCache>
                      <c:ptCount val="5"/>
                      <c:pt idx="0">
                        <c:v>Electronics</c:v>
                      </c:pt>
                      <c:pt idx="1">
                        <c:v>Home &amp; Kitchen</c:v>
                      </c:pt>
                      <c:pt idx="2">
                        <c:v>Sports</c:v>
                      </c:pt>
                      <c:pt idx="3">
                        <c:v>Fashion</c:v>
                      </c:pt>
                      <c:pt idx="4">
                        <c:v>Beauty</c:v>
                      </c:pt>
                    </c:strCache>
                  </c:strRef>
                </c:cat>
                <c:val>
                  <c:numRef>
                    <c:extLst>
                      <c:ext uri="{02D57815-91ED-43cb-92C2-25804820EDAC}">
                        <c15:formulaRef>
                          <c15:sqref>'Product Category Analysis'!$H$4:$H$8</c15:sqref>
                        </c15:formulaRef>
                      </c:ext>
                    </c:extLst>
                    <c:numCache>
                      <c:formatCode>_-[$$-409]* #,##0.00_ ;_-[$$-409]* \-#,##0.00\ ;_-[$$-409]* "-"??_ ;_-@_ </c:formatCode>
                      <c:ptCount val="5"/>
                      <c:pt idx="0">
                        <c:v>171165.25</c:v>
                      </c:pt>
                      <c:pt idx="1">
                        <c:v>58267</c:v>
                      </c:pt>
                      <c:pt idx="2">
                        <c:v>24666.25</c:v>
                      </c:pt>
                      <c:pt idx="3">
                        <c:v>27530.25</c:v>
                      </c:pt>
                      <c:pt idx="4">
                        <c:v>19271.5</c:v>
                      </c:pt>
                    </c:numCache>
                  </c:numRef>
                </c:val>
                <c:extLst>
                  <c:ext xmlns:c16="http://schemas.microsoft.com/office/drawing/2014/chart" uri="{C3380CC4-5D6E-409C-BE32-E72D297353CC}">
                    <c16:uniqueId val="{00000000-8C70-4CAD-917C-F4EE2A73F188}"/>
                  </c:ext>
                </c:extLst>
              </c15:ser>
            </c15:filteredBarSeries>
            <c15:filteredBarSeries>
              <c15:ser>
                <c:idx val="1"/>
                <c:order val="1"/>
                <c:tx>
                  <c:strRef>
                    <c:extLst>
                      <c:ext xmlns:c15="http://schemas.microsoft.com/office/drawing/2012/chart" uri="{02D57815-91ED-43cb-92C2-25804820EDAC}">
                        <c15:formulaRef>
                          <c15:sqref>'Product Category Analysis'!$I$3</c15:sqref>
                        </c15:formulaRef>
                      </c:ext>
                    </c:extLst>
                    <c:strCache>
                      <c:ptCount val="1"/>
                      <c:pt idx="0">
                        <c:v>Profit</c:v>
                      </c:pt>
                    </c:strCache>
                  </c:strRef>
                </c:tx>
                <c:spPr>
                  <a:solidFill>
                    <a:schemeClr val="accent2"/>
                  </a:solidFill>
                  <a:ln>
                    <a:noFill/>
                  </a:ln>
                  <a:effectLst/>
                </c:spPr>
                <c:invertIfNegative val="0"/>
                <c:cat>
                  <c:strRef>
                    <c:extLst>
                      <c:ext xmlns:c15="http://schemas.microsoft.com/office/drawing/2012/chart" uri="{02D57815-91ED-43cb-92C2-25804820EDAC}">
                        <c15:formulaRef>
                          <c15:sqref>'Product Category Analysis'!$G$4:$G$8</c15:sqref>
                        </c15:formulaRef>
                      </c:ext>
                    </c:extLst>
                    <c:strCache>
                      <c:ptCount val="5"/>
                      <c:pt idx="0">
                        <c:v>Electronics</c:v>
                      </c:pt>
                      <c:pt idx="1">
                        <c:v>Home &amp; Kitchen</c:v>
                      </c:pt>
                      <c:pt idx="2">
                        <c:v>Sports</c:v>
                      </c:pt>
                      <c:pt idx="3">
                        <c:v>Fashion</c:v>
                      </c:pt>
                      <c:pt idx="4">
                        <c:v>Beauty</c:v>
                      </c:pt>
                    </c:strCache>
                  </c:strRef>
                </c:cat>
                <c:val>
                  <c:numRef>
                    <c:extLst>
                      <c:ext xmlns:c15="http://schemas.microsoft.com/office/drawing/2012/chart" uri="{02D57815-91ED-43cb-92C2-25804820EDAC}">
                        <c15:formulaRef>
                          <c15:sqref>'Product Category Analysis'!$I$4:$I$8</c15:sqref>
                        </c15:formulaRef>
                      </c:ext>
                    </c:extLst>
                    <c:numCache>
                      <c:formatCode>_-[$$-409]* #,##0.00_ ;_-[$$-409]* \-#,##0.00\ ;_-[$$-409]* "-"??_ ;_-@_ </c:formatCode>
                      <c:ptCount val="5"/>
                      <c:pt idx="0">
                        <c:v>25580.25</c:v>
                      </c:pt>
                      <c:pt idx="1">
                        <c:v>19873</c:v>
                      </c:pt>
                      <c:pt idx="2">
                        <c:v>9319.25</c:v>
                      </c:pt>
                      <c:pt idx="3">
                        <c:v>10828.25</c:v>
                      </c:pt>
                      <c:pt idx="4">
                        <c:v>8471.5</c:v>
                      </c:pt>
                    </c:numCache>
                  </c:numRef>
                </c:val>
                <c:extLst xmlns:c15="http://schemas.microsoft.com/office/drawing/2012/chart">
                  <c:ext xmlns:c16="http://schemas.microsoft.com/office/drawing/2014/chart" uri="{C3380CC4-5D6E-409C-BE32-E72D297353CC}">
                    <c16:uniqueId val="{00000001-8C70-4CAD-917C-F4EE2A73F188}"/>
                  </c:ext>
                </c:extLst>
              </c15:ser>
            </c15:filteredBarSeries>
          </c:ext>
        </c:extLst>
      </c:barChart>
      <c:catAx>
        <c:axId val="14001207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400121744"/>
        <c:crosses val="autoZero"/>
        <c:auto val="1"/>
        <c:lblAlgn val="ctr"/>
        <c:lblOffset val="100"/>
        <c:noMultiLvlLbl val="0"/>
      </c:catAx>
      <c:valAx>
        <c:axId val="1400121744"/>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400120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Draft.xlsx]Customer Segment Analysis!PivotTable17</c:name>
    <c:fmtId val="3"/>
  </c:pivotSource>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r>
              <a:rPr lang="en-US" b="1">
                <a:solidFill>
                  <a:schemeClr val="tx1">
                    <a:lumMod val="95000"/>
                    <a:lumOff val="5000"/>
                  </a:schemeClr>
                </a:solidFill>
              </a:rPr>
              <a:t>Customer</a:t>
            </a:r>
            <a:r>
              <a:rPr lang="en-US" b="1" baseline="0">
                <a:solidFill>
                  <a:schemeClr val="tx1">
                    <a:lumMod val="95000"/>
                    <a:lumOff val="5000"/>
                  </a:schemeClr>
                </a:solidFill>
              </a:rPr>
              <a:t> Category By Revenue</a:t>
            </a:r>
            <a:endParaRPr lang="en-US" b="1">
              <a:solidFill>
                <a:schemeClr val="tx1">
                  <a:lumMod val="95000"/>
                  <a:lumOff val="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8742847769028873"/>
          <c:y val="0.19528806071186802"/>
          <c:w val="0.46508420822397201"/>
          <c:h val="0.60574043063621574"/>
        </c:manualLayout>
      </c:layout>
      <c:barChart>
        <c:barDir val="col"/>
        <c:grouping val="clustered"/>
        <c:varyColors val="0"/>
        <c:ser>
          <c:idx val="0"/>
          <c:order val="0"/>
          <c:tx>
            <c:strRef>
              <c:f>'Customer Segment Analysis'!$B$3</c:f>
              <c:strCache>
                <c:ptCount val="1"/>
                <c:pt idx="0">
                  <c:v>Sum of Revenue</c:v>
                </c:pt>
              </c:strCache>
            </c:strRef>
          </c:tx>
          <c:spPr>
            <a:solidFill>
              <a:schemeClr val="accent1"/>
            </a:solidFill>
            <a:ln>
              <a:noFill/>
            </a:ln>
            <a:effectLst/>
          </c:spPr>
          <c:invertIfNegative val="0"/>
          <c:cat>
            <c:strRef>
              <c:f>'Customer Segment Analysis'!$A$4:$A$7</c:f>
              <c:strCache>
                <c:ptCount val="3"/>
                <c:pt idx="0">
                  <c:v>Consumer</c:v>
                </c:pt>
                <c:pt idx="1">
                  <c:v>Corporate</c:v>
                </c:pt>
                <c:pt idx="2">
                  <c:v>Home Office</c:v>
                </c:pt>
              </c:strCache>
            </c:strRef>
          </c:cat>
          <c:val>
            <c:numRef>
              <c:f>'Customer Segment Analysis'!$B$4:$B$7</c:f>
              <c:numCache>
                <c:formatCode>_-[$$-409]* #,##0.00_ ;_-[$$-409]* \-#,##0.00\ ;_-[$$-409]* "-"??_ ;_-@_ </c:formatCode>
                <c:ptCount val="3"/>
                <c:pt idx="0">
                  <c:v>147560</c:v>
                </c:pt>
                <c:pt idx="1">
                  <c:v>108140.5</c:v>
                </c:pt>
                <c:pt idx="2">
                  <c:v>45199.75</c:v>
                </c:pt>
              </c:numCache>
            </c:numRef>
          </c:val>
          <c:extLst>
            <c:ext xmlns:c16="http://schemas.microsoft.com/office/drawing/2014/chart" uri="{C3380CC4-5D6E-409C-BE32-E72D297353CC}">
              <c16:uniqueId val="{00000000-B890-41D3-AC5D-BF0DD9DCAD10}"/>
            </c:ext>
          </c:extLst>
        </c:ser>
        <c:ser>
          <c:idx val="1"/>
          <c:order val="1"/>
          <c:tx>
            <c:strRef>
              <c:f>'Customer Segment Analysis'!$C$3</c:f>
              <c:strCache>
                <c:ptCount val="1"/>
                <c:pt idx="0">
                  <c:v>Sum of Profit</c:v>
                </c:pt>
              </c:strCache>
            </c:strRef>
          </c:tx>
          <c:spPr>
            <a:solidFill>
              <a:schemeClr val="accent2"/>
            </a:solidFill>
            <a:ln>
              <a:noFill/>
            </a:ln>
            <a:effectLst/>
          </c:spPr>
          <c:invertIfNegative val="0"/>
          <c:cat>
            <c:strRef>
              <c:f>'Customer Segment Analysis'!$A$4:$A$7</c:f>
              <c:strCache>
                <c:ptCount val="3"/>
                <c:pt idx="0">
                  <c:v>Consumer</c:v>
                </c:pt>
                <c:pt idx="1">
                  <c:v>Corporate</c:v>
                </c:pt>
                <c:pt idx="2">
                  <c:v>Home Office</c:v>
                </c:pt>
              </c:strCache>
            </c:strRef>
          </c:cat>
          <c:val>
            <c:numRef>
              <c:f>'Customer Segment Analysis'!$C$4:$C$7</c:f>
              <c:numCache>
                <c:formatCode>_-[$$-409]* #,##0.00_ ;_-[$$-409]* \-#,##0.00\ ;_-[$$-409]* "-"??_ ;_-@_ </c:formatCode>
                <c:ptCount val="3"/>
                <c:pt idx="0">
                  <c:v>33514</c:v>
                </c:pt>
                <c:pt idx="1">
                  <c:v>30064.5</c:v>
                </c:pt>
                <c:pt idx="2">
                  <c:v>10493.75</c:v>
                </c:pt>
              </c:numCache>
            </c:numRef>
          </c:val>
          <c:extLst>
            <c:ext xmlns:c16="http://schemas.microsoft.com/office/drawing/2014/chart" uri="{C3380CC4-5D6E-409C-BE32-E72D297353CC}">
              <c16:uniqueId val="{00000001-B890-41D3-AC5D-BF0DD9DCAD10}"/>
            </c:ext>
          </c:extLst>
        </c:ser>
        <c:ser>
          <c:idx val="2"/>
          <c:order val="2"/>
          <c:tx>
            <c:strRef>
              <c:f>'Customer Segment Analysis'!$D$3</c:f>
              <c:strCache>
                <c:ptCount val="1"/>
                <c:pt idx="0">
                  <c:v>Average of Profit_Margin_%</c:v>
                </c:pt>
              </c:strCache>
            </c:strRef>
          </c:tx>
          <c:spPr>
            <a:solidFill>
              <a:schemeClr val="accent3"/>
            </a:solidFill>
            <a:ln>
              <a:noFill/>
            </a:ln>
            <a:effectLst/>
          </c:spPr>
          <c:invertIfNegative val="0"/>
          <c:cat>
            <c:strRef>
              <c:f>'Customer Segment Analysis'!$A$4:$A$7</c:f>
              <c:strCache>
                <c:ptCount val="3"/>
                <c:pt idx="0">
                  <c:v>Consumer</c:v>
                </c:pt>
                <c:pt idx="1">
                  <c:v>Corporate</c:v>
                </c:pt>
                <c:pt idx="2">
                  <c:v>Home Office</c:v>
                </c:pt>
              </c:strCache>
            </c:strRef>
          </c:cat>
          <c:val>
            <c:numRef>
              <c:f>'Customer Segment Analysis'!$D$4:$D$7</c:f>
              <c:numCache>
                <c:formatCode>0%</c:formatCode>
                <c:ptCount val="3"/>
                <c:pt idx="0">
                  <c:v>0.29208984753320394</c:v>
                </c:pt>
                <c:pt idx="1">
                  <c:v>0.36883040443167603</c:v>
                </c:pt>
                <c:pt idx="2">
                  <c:v>0.30307190371257203</c:v>
                </c:pt>
              </c:numCache>
            </c:numRef>
          </c:val>
          <c:extLst>
            <c:ext xmlns:c16="http://schemas.microsoft.com/office/drawing/2014/chart" uri="{C3380CC4-5D6E-409C-BE32-E72D297353CC}">
              <c16:uniqueId val="{00000002-B890-41D3-AC5D-BF0DD9DCAD10}"/>
            </c:ext>
          </c:extLst>
        </c:ser>
        <c:ser>
          <c:idx val="3"/>
          <c:order val="3"/>
          <c:tx>
            <c:strRef>
              <c:f>'Customer Segment Analysis'!$E$3</c:f>
              <c:strCache>
                <c:ptCount val="1"/>
                <c:pt idx="0">
                  <c:v>Sum of Shipping_Cost</c:v>
                </c:pt>
              </c:strCache>
            </c:strRef>
          </c:tx>
          <c:spPr>
            <a:solidFill>
              <a:schemeClr val="accent4"/>
            </a:solidFill>
            <a:ln>
              <a:noFill/>
            </a:ln>
            <a:effectLst/>
          </c:spPr>
          <c:invertIfNegative val="0"/>
          <c:cat>
            <c:strRef>
              <c:f>'Customer Segment Analysis'!$A$4:$A$7</c:f>
              <c:strCache>
                <c:ptCount val="3"/>
                <c:pt idx="0">
                  <c:v>Consumer</c:v>
                </c:pt>
                <c:pt idx="1">
                  <c:v>Corporate</c:v>
                </c:pt>
                <c:pt idx="2">
                  <c:v>Home Office</c:v>
                </c:pt>
              </c:strCache>
            </c:strRef>
          </c:cat>
          <c:val>
            <c:numRef>
              <c:f>'Customer Segment Analysis'!$E$4:$E$7</c:f>
              <c:numCache>
                <c:formatCode>_-[$$-409]* #,##0.00_ ;_-[$$-409]* \-#,##0.00\ ;_-[$$-409]* "-"??_ ;_-@_ </c:formatCode>
                <c:ptCount val="3"/>
                <c:pt idx="0">
                  <c:v>6692</c:v>
                </c:pt>
                <c:pt idx="1">
                  <c:v>2620</c:v>
                </c:pt>
                <c:pt idx="2">
                  <c:v>2037</c:v>
                </c:pt>
              </c:numCache>
            </c:numRef>
          </c:val>
          <c:extLst>
            <c:ext xmlns:c16="http://schemas.microsoft.com/office/drawing/2014/chart" uri="{C3380CC4-5D6E-409C-BE32-E72D297353CC}">
              <c16:uniqueId val="{00000003-B890-41D3-AC5D-BF0DD9DCAD10}"/>
            </c:ext>
          </c:extLst>
        </c:ser>
        <c:dLbls>
          <c:showLegendKey val="0"/>
          <c:showVal val="0"/>
          <c:showCatName val="0"/>
          <c:showSerName val="0"/>
          <c:showPercent val="0"/>
          <c:showBubbleSize val="0"/>
        </c:dLbls>
        <c:gapWidth val="219"/>
        <c:axId val="480685824"/>
        <c:axId val="480701184"/>
      </c:barChart>
      <c:catAx>
        <c:axId val="480685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480701184"/>
        <c:crosses val="autoZero"/>
        <c:auto val="1"/>
        <c:lblAlgn val="ctr"/>
        <c:lblOffset val="100"/>
        <c:noMultiLvlLbl val="0"/>
      </c:catAx>
      <c:valAx>
        <c:axId val="480701184"/>
        <c:scaling>
          <c:orientation val="minMax"/>
        </c:scaling>
        <c:delete val="0"/>
        <c:axPos val="l"/>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4806858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Draft.xlsx]Discount Analysis!PivotTable16</c:name>
    <c:fmtId val="0"/>
  </c:pivotSource>
  <c:chart>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'Discount Analysis'!$B$3</c:f>
              <c:strCache>
                <c:ptCount val="1"/>
                <c:pt idx="0">
                  <c:v>Sum of Revenue</c:v>
                </c:pt>
              </c:strCache>
            </c:strRef>
          </c:tx>
          <c:spPr>
            <a:ln w="28575" cap="rnd">
              <a:solidFill>
                <a:schemeClr val="accent1"/>
              </a:solidFill>
              <a:round/>
            </a:ln>
            <a:effectLst/>
          </c:spPr>
          <c:marker>
            <c:symbol val="none"/>
          </c:marker>
          <c:cat>
            <c:strRef>
              <c:f>'Discount Analysis'!$A$4:$A$11</c:f>
              <c:strCache>
                <c:ptCount val="7"/>
                <c:pt idx="0">
                  <c:v>0</c:v>
                </c:pt>
                <c:pt idx="1">
                  <c:v>5</c:v>
                </c:pt>
                <c:pt idx="2">
                  <c:v>10</c:v>
                </c:pt>
                <c:pt idx="3">
                  <c:v>15</c:v>
                </c:pt>
                <c:pt idx="4">
                  <c:v>20</c:v>
                </c:pt>
                <c:pt idx="5">
                  <c:v>25</c:v>
                </c:pt>
                <c:pt idx="6">
                  <c:v>30</c:v>
                </c:pt>
              </c:strCache>
            </c:strRef>
          </c:cat>
          <c:val>
            <c:numRef>
              <c:f>'Discount Analysis'!$B$4:$B$11</c:f>
              <c:numCache>
                <c:formatCode>_-[$$-409]* #,##0.00_ ;_-[$$-409]* \-#,##0.00\ ;_-[$$-409]* "-"??_ ;_-@_ </c:formatCode>
                <c:ptCount val="7"/>
                <c:pt idx="0">
                  <c:v>41330</c:v>
                </c:pt>
                <c:pt idx="1">
                  <c:v>48473.75</c:v>
                </c:pt>
                <c:pt idx="2">
                  <c:v>48595.5</c:v>
                </c:pt>
                <c:pt idx="3">
                  <c:v>44310.5</c:v>
                </c:pt>
                <c:pt idx="4">
                  <c:v>79588</c:v>
                </c:pt>
                <c:pt idx="5">
                  <c:v>38077.5</c:v>
                </c:pt>
                <c:pt idx="6">
                  <c:v>525</c:v>
                </c:pt>
              </c:numCache>
            </c:numRef>
          </c:val>
          <c:smooth val="0"/>
          <c:extLst>
            <c:ext xmlns:c16="http://schemas.microsoft.com/office/drawing/2014/chart" uri="{C3380CC4-5D6E-409C-BE32-E72D297353CC}">
              <c16:uniqueId val="{00000000-D170-4B1C-B6C7-7772A85EA142}"/>
            </c:ext>
          </c:extLst>
        </c:ser>
        <c:ser>
          <c:idx val="1"/>
          <c:order val="1"/>
          <c:tx>
            <c:strRef>
              <c:f>'Discount Analysis'!$C$3</c:f>
              <c:strCache>
                <c:ptCount val="1"/>
                <c:pt idx="0">
                  <c:v>Sum of Profit</c:v>
                </c:pt>
              </c:strCache>
            </c:strRef>
          </c:tx>
          <c:spPr>
            <a:ln w="28575" cap="rnd">
              <a:solidFill>
                <a:schemeClr val="accent2"/>
              </a:solidFill>
              <a:round/>
            </a:ln>
            <a:effectLst/>
          </c:spPr>
          <c:marker>
            <c:symbol val="none"/>
          </c:marker>
          <c:cat>
            <c:strRef>
              <c:f>'Discount Analysis'!$A$4:$A$11</c:f>
              <c:strCache>
                <c:ptCount val="7"/>
                <c:pt idx="0">
                  <c:v>0</c:v>
                </c:pt>
                <c:pt idx="1">
                  <c:v>5</c:v>
                </c:pt>
                <c:pt idx="2">
                  <c:v>10</c:v>
                </c:pt>
                <c:pt idx="3">
                  <c:v>15</c:v>
                </c:pt>
                <c:pt idx="4">
                  <c:v>20</c:v>
                </c:pt>
                <c:pt idx="5">
                  <c:v>25</c:v>
                </c:pt>
                <c:pt idx="6">
                  <c:v>30</c:v>
                </c:pt>
              </c:strCache>
            </c:strRef>
          </c:cat>
          <c:val>
            <c:numRef>
              <c:f>'Discount Analysis'!$C$4:$C$11</c:f>
              <c:numCache>
                <c:formatCode>_-[$$-409]* #,##0.00_ ;_-[$$-409]* \-#,##0.00\ ;_-[$$-409]* "-"??_ ;_-@_ </c:formatCode>
                <c:ptCount val="7"/>
                <c:pt idx="0">
                  <c:v>15012</c:v>
                </c:pt>
                <c:pt idx="1">
                  <c:v>14481.75</c:v>
                </c:pt>
                <c:pt idx="2">
                  <c:v>13610.5</c:v>
                </c:pt>
                <c:pt idx="3">
                  <c:v>11153.5</c:v>
                </c:pt>
                <c:pt idx="4">
                  <c:v>14211</c:v>
                </c:pt>
                <c:pt idx="5">
                  <c:v>5423.5</c:v>
                </c:pt>
                <c:pt idx="6">
                  <c:v>180</c:v>
                </c:pt>
              </c:numCache>
            </c:numRef>
          </c:val>
          <c:smooth val="0"/>
          <c:extLst>
            <c:ext xmlns:c16="http://schemas.microsoft.com/office/drawing/2014/chart" uri="{C3380CC4-5D6E-409C-BE32-E72D297353CC}">
              <c16:uniqueId val="{00000001-D170-4B1C-B6C7-7772A85EA142}"/>
            </c:ext>
          </c:extLst>
        </c:ser>
        <c:ser>
          <c:idx val="2"/>
          <c:order val="2"/>
          <c:tx>
            <c:strRef>
              <c:f>'Discount Analysis'!$D$3</c:f>
              <c:strCache>
                <c:ptCount val="1"/>
                <c:pt idx="0">
                  <c:v>Average of Profit_Margin_%</c:v>
                </c:pt>
              </c:strCache>
            </c:strRef>
          </c:tx>
          <c:spPr>
            <a:ln w="28575" cap="rnd">
              <a:solidFill>
                <a:schemeClr val="accent3"/>
              </a:solidFill>
              <a:round/>
            </a:ln>
            <a:effectLst/>
          </c:spPr>
          <c:marker>
            <c:symbol val="none"/>
          </c:marker>
          <c:cat>
            <c:strRef>
              <c:f>'Discount Analysis'!$A$4:$A$11</c:f>
              <c:strCache>
                <c:ptCount val="7"/>
                <c:pt idx="0">
                  <c:v>0</c:v>
                </c:pt>
                <c:pt idx="1">
                  <c:v>5</c:v>
                </c:pt>
                <c:pt idx="2">
                  <c:v>10</c:v>
                </c:pt>
                <c:pt idx="3">
                  <c:v>15</c:v>
                </c:pt>
                <c:pt idx="4">
                  <c:v>20</c:v>
                </c:pt>
                <c:pt idx="5">
                  <c:v>25</c:v>
                </c:pt>
                <c:pt idx="6">
                  <c:v>30</c:v>
                </c:pt>
              </c:strCache>
            </c:strRef>
          </c:cat>
          <c:val>
            <c:numRef>
              <c:f>'Discount Analysis'!$D$4:$D$11</c:f>
              <c:numCache>
                <c:formatCode>0%</c:formatCode>
                <c:ptCount val="7"/>
                <c:pt idx="0">
                  <c:v>0.41096280550555503</c:v>
                </c:pt>
                <c:pt idx="1">
                  <c:v>0.39563704943551126</c:v>
                </c:pt>
                <c:pt idx="2">
                  <c:v>0.33703426300721689</c:v>
                </c:pt>
                <c:pt idx="3">
                  <c:v>0.31136714713453473</c:v>
                </c:pt>
                <c:pt idx="4">
                  <c:v>0.25927175980399275</c:v>
                </c:pt>
                <c:pt idx="5">
                  <c:v>0.22247627555294244</c:v>
                </c:pt>
                <c:pt idx="6">
                  <c:v>0.33106060606060606</c:v>
                </c:pt>
              </c:numCache>
            </c:numRef>
          </c:val>
          <c:smooth val="0"/>
          <c:extLst>
            <c:ext xmlns:c16="http://schemas.microsoft.com/office/drawing/2014/chart" uri="{C3380CC4-5D6E-409C-BE32-E72D297353CC}">
              <c16:uniqueId val="{00000002-D170-4B1C-B6C7-7772A85EA142}"/>
            </c:ext>
          </c:extLst>
        </c:ser>
        <c:ser>
          <c:idx val="3"/>
          <c:order val="3"/>
          <c:tx>
            <c:strRef>
              <c:f>'Discount Analysis'!$E$3</c:f>
              <c:strCache>
                <c:ptCount val="1"/>
                <c:pt idx="0">
                  <c:v>Sum of Shipping_Cost</c:v>
                </c:pt>
              </c:strCache>
            </c:strRef>
          </c:tx>
          <c:spPr>
            <a:ln w="28575" cap="rnd">
              <a:solidFill>
                <a:schemeClr val="accent4"/>
              </a:solidFill>
              <a:round/>
            </a:ln>
            <a:effectLst/>
          </c:spPr>
          <c:marker>
            <c:symbol val="none"/>
          </c:marker>
          <c:cat>
            <c:strRef>
              <c:f>'Discount Analysis'!$A$4:$A$11</c:f>
              <c:strCache>
                <c:ptCount val="7"/>
                <c:pt idx="0">
                  <c:v>0</c:v>
                </c:pt>
                <c:pt idx="1">
                  <c:v>5</c:v>
                </c:pt>
                <c:pt idx="2">
                  <c:v>10</c:v>
                </c:pt>
                <c:pt idx="3">
                  <c:v>15</c:v>
                </c:pt>
                <c:pt idx="4">
                  <c:v>20</c:v>
                </c:pt>
                <c:pt idx="5">
                  <c:v>25</c:v>
                </c:pt>
                <c:pt idx="6">
                  <c:v>30</c:v>
                </c:pt>
              </c:strCache>
            </c:strRef>
          </c:cat>
          <c:val>
            <c:numRef>
              <c:f>'Discount Analysis'!$E$4:$E$11</c:f>
              <c:numCache>
                <c:formatCode>_-[$$-409]* #,##0.00_ ;_-[$$-409]* \-#,##0.00\ ;_-[$$-409]* "-"??_ ;_-@_ </c:formatCode>
                <c:ptCount val="7"/>
                <c:pt idx="0">
                  <c:v>1545</c:v>
                </c:pt>
                <c:pt idx="1">
                  <c:v>1355</c:v>
                </c:pt>
                <c:pt idx="2">
                  <c:v>1762</c:v>
                </c:pt>
                <c:pt idx="3">
                  <c:v>1833</c:v>
                </c:pt>
                <c:pt idx="4">
                  <c:v>3161</c:v>
                </c:pt>
                <c:pt idx="5">
                  <c:v>1663</c:v>
                </c:pt>
                <c:pt idx="6">
                  <c:v>30</c:v>
                </c:pt>
              </c:numCache>
            </c:numRef>
          </c:val>
          <c:smooth val="0"/>
          <c:extLst>
            <c:ext xmlns:c16="http://schemas.microsoft.com/office/drawing/2014/chart" uri="{C3380CC4-5D6E-409C-BE32-E72D297353CC}">
              <c16:uniqueId val="{00000003-D170-4B1C-B6C7-7772A85EA142}"/>
            </c:ext>
          </c:extLst>
        </c:ser>
        <c:dLbls>
          <c:showLegendKey val="0"/>
          <c:showVal val="0"/>
          <c:showCatName val="0"/>
          <c:showSerName val="0"/>
          <c:showPercent val="0"/>
          <c:showBubbleSize val="0"/>
        </c:dLbls>
        <c:smooth val="0"/>
        <c:axId val="480711264"/>
        <c:axId val="480712224"/>
      </c:lineChart>
      <c:catAx>
        <c:axId val="480711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480712224"/>
        <c:crosses val="autoZero"/>
        <c:auto val="1"/>
        <c:lblAlgn val="ctr"/>
        <c:lblOffset val="100"/>
        <c:noMultiLvlLbl val="0"/>
      </c:catAx>
      <c:valAx>
        <c:axId val="480712224"/>
        <c:scaling>
          <c:orientation val="minMax"/>
        </c:scaling>
        <c:delete val="0"/>
        <c:axPos val="l"/>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4807112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Draft.xlsx]Salespeople Analysis!PivotTable19</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'Salespeople Analysis'!$B$3</c:f>
              <c:strCache>
                <c:ptCount val="1"/>
                <c:pt idx="0">
                  <c:v>Sum of Profit</c:v>
                </c:pt>
              </c:strCache>
            </c:strRef>
          </c:tx>
          <c:spPr>
            <a:solidFill>
              <a:schemeClr val="accent1"/>
            </a:solidFill>
            <a:ln>
              <a:noFill/>
            </a:ln>
            <a:effectLst/>
          </c:spPr>
          <c:invertIfNegative val="0"/>
          <c:cat>
            <c:strRef>
              <c:f>'Salespeople Analysis'!$A$4:$A$14</c:f>
              <c:strCache>
                <c:ptCount val="10"/>
                <c:pt idx="0">
                  <c:v>Emily Davis</c:v>
                </c:pt>
                <c:pt idx="1">
                  <c:v>Ava Martin</c:v>
                </c:pt>
                <c:pt idx="2">
                  <c:v>Michael Brown</c:v>
                </c:pt>
                <c:pt idx="3">
                  <c:v>David Wilson</c:v>
                </c:pt>
                <c:pt idx="4">
                  <c:v>Ethan Harris</c:v>
                </c:pt>
                <c:pt idx="5">
                  <c:v>Daniel Thomas</c:v>
                </c:pt>
                <c:pt idx="6">
                  <c:v>James Taylor</c:v>
                </c:pt>
                <c:pt idx="7">
                  <c:v>Olivia Moore</c:v>
                </c:pt>
                <c:pt idx="8">
                  <c:v>Sophia White</c:v>
                </c:pt>
                <c:pt idx="9">
                  <c:v>Sarah Johnson</c:v>
                </c:pt>
              </c:strCache>
            </c:strRef>
          </c:cat>
          <c:val>
            <c:numRef>
              <c:f>'Salespeople Analysis'!$B$4:$B$14</c:f>
              <c:numCache>
                <c:formatCode>_-[$$-409]* #,##0.00_ ;_-[$$-409]* \-#,##0.00\ ;_-[$$-409]* "-"??_ ;_-@_ </c:formatCode>
                <c:ptCount val="10"/>
                <c:pt idx="0">
                  <c:v>8774.25</c:v>
                </c:pt>
                <c:pt idx="1">
                  <c:v>8356.75</c:v>
                </c:pt>
                <c:pt idx="2">
                  <c:v>7891.5</c:v>
                </c:pt>
                <c:pt idx="3">
                  <c:v>7792.5</c:v>
                </c:pt>
                <c:pt idx="4">
                  <c:v>7354.5</c:v>
                </c:pt>
                <c:pt idx="5">
                  <c:v>7219.75</c:v>
                </c:pt>
                <c:pt idx="6">
                  <c:v>7013.5</c:v>
                </c:pt>
                <c:pt idx="7">
                  <c:v>6629.25</c:v>
                </c:pt>
                <c:pt idx="8">
                  <c:v>6610.25</c:v>
                </c:pt>
                <c:pt idx="9">
                  <c:v>6430</c:v>
                </c:pt>
              </c:numCache>
            </c:numRef>
          </c:val>
          <c:extLst>
            <c:ext xmlns:c16="http://schemas.microsoft.com/office/drawing/2014/chart" uri="{C3380CC4-5D6E-409C-BE32-E72D297353CC}">
              <c16:uniqueId val="{00000000-CADB-419A-9F11-2374D0B563C4}"/>
            </c:ext>
          </c:extLst>
        </c:ser>
        <c:ser>
          <c:idx val="1"/>
          <c:order val="1"/>
          <c:tx>
            <c:strRef>
              <c:f>'Salespeople Analysis'!$C$3</c:f>
              <c:strCache>
                <c:ptCount val="1"/>
                <c:pt idx="0">
                  <c:v>Sum of Revenue</c:v>
                </c:pt>
              </c:strCache>
            </c:strRef>
          </c:tx>
          <c:spPr>
            <a:solidFill>
              <a:schemeClr val="accent2"/>
            </a:solidFill>
            <a:ln>
              <a:noFill/>
            </a:ln>
            <a:effectLst/>
          </c:spPr>
          <c:invertIfNegative val="0"/>
          <c:cat>
            <c:strRef>
              <c:f>'Salespeople Analysis'!$A$4:$A$14</c:f>
              <c:strCache>
                <c:ptCount val="10"/>
                <c:pt idx="0">
                  <c:v>Emily Davis</c:v>
                </c:pt>
                <c:pt idx="1">
                  <c:v>Ava Martin</c:v>
                </c:pt>
                <c:pt idx="2">
                  <c:v>Michael Brown</c:v>
                </c:pt>
                <c:pt idx="3">
                  <c:v>David Wilson</c:v>
                </c:pt>
                <c:pt idx="4">
                  <c:v>Ethan Harris</c:v>
                </c:pt>
                <c:pt idx="5">
                  <c:v>Daniel Thomas</c:v>
                </c:pt>
                <c:pt idx="6">
                  <c:v>James Taylor</c:v>
                </c:pt>
                <c:pt idx="7">
                  <c:v>Olivia Moore</c:v>
                </c:pt>
                <c:pt idx="8">
                  <c:v>Sophia White</c:v>
                </c:pt>
                <c:pt idx="9">
                  <c:v>Sarah Johnson</c:v>
                </c:pt>
              </c:strCache>
            </c:strRef>
          </c:cat>
          <c:val>
            <c:numRef>
              <c:f>'Salespeople Analysis'!$C$4:$C$14</c:f>
              <c:numCache>
                <c:formatCode>_-[$$-409]* #,##0.00_ ;_-[$$-409]* \-#,##0.00\ ;_-[$$-409]* "-"??_ ;_-@_ </c:formatCode>
                <c:ptCount val="10"/>
                <c:pt idx="0">
                  <c:v>36531.25</c:v>
                </c:pt>
                <c:pt idx="1">
                  <c:v>39864.75</c:v>
                </c:pt>
                <c:pt idx="2">
                  <c:v>35644.5</c:v>
                </c:pt>
                <c:pt idx="3">
                  <c:v>30276.5</c:v>
                </c:pt>
                <c:pt idx="4">
                  <c:v>28128.5</c:v>
                </c:pt>
                <c:pt idx="5">
                  <c:v>26797.75</c:v>
                </c:pt>
                <c:pt idx="6">
                  <c:v>24978.5</c:v>
                </c:pt>
                <c:pt idx="7">
                  <c:v>25067.25</c:v>
                </c:pt>
                <c:pt idx="8">
                  <c:v>29005.25</c:v>
                </c:pt>
                <c:pt idx="9">
                  <c:v>24606</c:v>
                </c:pt>
              </c:numCache>
            </c:numRef>
          </c:val>
          <c:extLst>
            <c:ext xmlns:c16="http://schemas.microsoft.com/office/drawing/2014/chart" uri="{C3380CC4-5D6E-409C-BE32-E72D297353CC}">
              <c16:uniqueId val="{00000001-CADB-419A-9F11-2374D0B563C4}"/>
            </c:ext>
          </c:extLst>
        </c:ser>
        <c:ser>
          <c:idx val="2"/>
          <c:order val="2"/>
          <c:tx>
            <c:strRef>
              <c:f>'Salespeople Analysis'!$D$3</c:f>
              <c:strCache>
                <c:ptCount val="1"/>
                <c:pt idx="0">
                  <c:v>Average of Profit_Margin_%</c:v>
                </c:pt>
              </c:strCache>
            </c:strRef>
          </c:tx>
          <c:spPr>
            <a:solidFill>
              <a:schemeClr val="accent3"/>
            </a:solidFill>
            <a:ln>
              <a:noFill/>
            </a:ln>
            <a:effectLst/>
          </c:spPr>
          <c:invertIfNegative val="0"/>
          <c:cat>
            <c:strRef>
              <c:f>'Salespeople Analysis'!$A$4:$A$14</c:f>
              <c:strCache>
                <c:ptCount val="10"/>
                <c:pt idx="0">
                  <c:v>Emily Davis</c:v>
                </c:pt>
                <c:pt idx="1">
                  <c:v>Ava Martin</c:v>
                </c:pt>
                <c:pt idx="2">
                  <c:v>Michael Brown</c:v>
                </c:pt>
                <c:pt idx="3">
                  <c:v>David Wilson</c:v>
                </c:pt>
                <c:pt idx="4">
                  <c:v>Ethan Harris</c:v>
                </c:pt>
                <c:pt idx="5">
                  <c:v>Daniel Thomas</c:v>
                </c:pt>
                <c:pt idx="6">
                  <c:v>James Taylor</c:v>
                </c:pt>
                <c:pt idx="7">
                  <c:v>Olivia Moore</c:v>
                </c:pt>
                <c:pt idx="8">
                  <c:v>Sophia White</c:v>
                </c:pt>
                <c:pt idx="9">
                  <c:v>Sarah Johnson</c:v>
                </c:pt>
              </c:strCache>
            </c:strRef>
          </c:cat>
          <c:val>
            <c:numRef>
              <c:f>'Salespeople Analysis'!$D$4:$D$14</c:f>
              <c:numCache>
                <c:formatCode>0.00</c:formatCode>
                <c:ptCount val="10"/>
                <c:pt idx="0">
                  <c:v>0.31950097943759992</c:v>
                </c:pt>
                <c:pt idx="1">
                  <c:v>0.30678849187688606</c:v>
                </c:pt>
                <c:pt idx="2">
                  <c:v>0.31798295171555924</c:v>
                </c:pt>
                <c:pt idx="3">
                  <c:v>0.30671581565093231</c:v>
                </c:pt>
                <c:pt idx="4">
                  <c:v>0.30613896691033277</c:v>
                </c:pt>
                <c:pt idx="5">
                  <c:v>0.32719921002273206</c:v>
                </c:pt>
                <c:pt idx="6">
                  <c:v>0.30102975768439544</c:v>
                </c:pt>
                <c:pt idx="7">
                  <c:v>0.32309544198051615</c:v>
                </c:pt>
                <c:pt idx="8">
                  <c:v>0.29465013101870963</c:v>
                </c:pt>
                <c:pt idx="9">
                  <c:v>0.31044411680067241</c:v>
                </c:pt>
              </c:numCache>
            </c:numRef>
          </c:val>
          <c:extLst>
            <c:ext xmlns:c16="http://schemas.microsoft.com/office/drawing/2014/chart" uri="{C3380CC4-5D6E-409C-BE32-E72D297353CC}">
              <c16:uniqueId val="{00000002-CADB-419A-9F11-2374D0B563C4}"/>
            </c:ext>
          </c:extLst>
        </c:ser>
        <c:dLbls>
          <c:showLegendKey val="0"/>
          <c:showVal val="0"/>
          <c:showCatName val="0"/>
          <c:showSerName val="0"/>
          <c:showPercent val="0"/>
          <c:showBubbleSize val="0"/>
        </c:dLbls>
        <c:gapWidth val="182"/>
        <c:axId val="480650304"/>
        <c:axId val="480657984"/>
      </c:barChart>
      <c:catAx>
        <c:axId val="4806503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480657984"/>
        <c:crosses val="autoZero"/>
        <c:auto val="1"/>
        <c:lblAlgn val="ctr"/>
        <c:lblOffset val="100"/>
        <c:noMultiLvlLbl val="0"/>
      </c:catAx>
      <c:valAx>
        <c:axId val="480657984"/>
        <c:scaling>
          <c:orientation val="minMax"/>
        </c:scaling>
        <c:delete val="0"/>
        <c:axPos val="b"/>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48065030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Draft.xlsx]Payment Method Analysis!PivotTable20</c:name>
    <c:fmtId val="0"/>
  </c:pivotSource>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r>
              <a:rPr lang="en-US" b="1">
                <a:solidFill>
                  <a:schemeClr val="tx1">
                    <a:lumMod val="95000"/>
                    <a:lumOff val="5000"/>
                  </a:schemeClr>
                </a:solidFill>
              </a:rPr>
              <a:t>Profit</a:t>
            </a:r>
            <a:r>
              <a:rPr lang="en-US" b="1" baseline="0">
                <a:solidFill>
                  <a:schemeClr val="tx1">
                    <a:lumMod val="95000"/>
                    <a:lumOff val="5000"/>
                  </a:schemeClr>
                </a:solidFill>
              </a:rPr>
              <a:t> Share By Payment Method</a:t>
            </a:r>
            <a:endParaRPr lang="en-US" b="1">
              <a:solidFill>
                <a:schemeClr val="tx1">
                  <a:lumMod val="95000"/>
                  <a:lumOff val="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s>
    <c:plotArea>
      <c:layout/>
      <c:pieChart>
        <c:varyColors val="1"/>
        <c:ser>
          <c:idx val="0"/>
          <c:order val="0"/>
          <c:tx>
            <c:strRef>
              <c:f>'Payment Method Analysis'!$B$3</c:f>
              <c:strCache>
                <c:ptCount val="1"/>
                <c:pt idx="0">
                  <c:v>Total Profit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E31-4DCC-BA86-751BF9FD174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E31-4DCC-BA86-751BF9FD174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E31-4DCC-BA86-751BF9FD174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E31-4DCC-BA86-751BF9FD174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'Payment Method Analysis'!$A$4:$A$8</c:f>
              <c:strCache>
                <c:ptCount val="4"/>
                <c:pt idx="0">
                  <c:v>Cash on Delivery</c:v>
                </c:pt>
                <c:pt idx="1">
                  <c:v>Digital Wallet</c:v>
                </c:pt>
                <c:pt idx="2">
                  <c:v>Card</c:v>
                </c:pt>
                <c:pt idx="3">
                  <c:v>Bank Transfer</c:v>
                </c:pt>
              </c:strCache>
            </c:strRef>
          </c:cat>
          <c:val>
            <c:numRef>
              <c:f>'Payment Method Analysis'!$B$4:$B$8</c:f>
              <c:numCache>
                <c:formatCode>_-[$$-409]* #,##0.00_ ;_-[$$-409]* \-#,##0.00\ ;_-[$$-409]* "-"??_ ;_-@_ </c:formatCode>
                <c:ptCount val="4"/>
                <c:pt idx="0">
                  <c:v>19447</c:v>
                </c:pt>
                <c:pt idx="1">
                  <c:v>19005.75</c:v>
                </c:pt>
                <c:pt idx="2">
                  <c:v>18038.5</c:v>
                </c:pt>
                <c:pt idx="3">
                  <c:v>17581</c:v>
                </c:pt>
              </c:numCache>
            </c:numRef>
          </c:val>
          <c:extLst>
            <c:ext xmlns:c16="http://schemas.microsoft.com/office/drawing/2014/chart" uri="{C3380CC4-5D6E-409C-BE32-E72D297353CC}">
              <c16:uniqueId val="{00000000-5F27-47A9-9CDA-88229DA15812}"/>
            </c:ext>
          </c:extLst>
        </c:ser>
        <c:ser>
          <c:idx val="1"/>
          <c:order val="1"/>
          <c:tx>
            <c:strRef>
              <c:f>'Payment Method Analysis'!$C$3</c:f>
              <c:strCache>
                <c:ptCount val="1"/>
                <c:pt idx="0">
                  <c:v>Total Revenue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9-1E31-4DCC-BA86-751BF9FD174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B-1E31-4DCC-BA86-751BF9FD174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D-1E31-4DCC-BA86-751BF9FD174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F-1E31-4DCC-BA86-751BF9FD174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'Payment Method Analysis'!$A$4:$A$8</c:f>
              <c:strCache>
                <c:ptCount val="4"/>
                <c:pt idx="0">
                  <c:v>Cash on Delivery</c:v>
                </c:pt>
                <c:pt idx="1">
                  <c:v>Digital Wallet</c:v>
                </c:pt>
                <c:pt idx="2">
                  <c:v>Card</c:v>
                </c:pt>
                <c:pt idx="3">
                  <c:v>Bank Transfer</c:v>
                </c:pt>
              </c:strCache>
            </c:strRef>
          </c:cat>
          <c:val>
            <c:numRef>
              <c:f>'Payment Method Analysis'!$C$4:$C$8</c:f>
              <c:numCache>
                <c:formatCode>_-[$$-409]* #,##0.00_ ;_-[$$-409]* \-#,##0.00\ ;_-[$$-409]* "-"??_ ;_-@_ </c:formatCode>
                <c:ptCount val="4"/>
                <c:pt idx="0">
                  <c:v>77466</c:v>
                </c:pt>
                <c:pt idx="1">
                  <c:v>82297.75</c:v>
                </c:pt>
                <c:pt idx="2">
                  <c:v>72822.5</c:v>
                </c:pt>
                <c:pt idx="3">
                  <c:v>68314</c:v>
                </c:pt>
              </c:numCache>
            </c:numRef>
          </c:val>
          <c:extLst>
            <c:ext xmlns:c16="http://schemas.microsoft.com/office/drawing/2014/chart" uri="{C3380CC4-5D6E-409C-BE32-E72D297353CC}">
              <c16:uniqueId val="{00000001-5F27-47A9-9CDA-88229DA15812}"/>
            </c:ext>
          </c:extLst>
        </c:ser>
        <c:ser>
          <c:idx val="2"/>
          <c:order val="2"/>
          <c:tx>
            <c:strRef>
              <c:f>'Payment Method Analysis'!$D$3</c:f>
              <c:strCache>
                <c:ptCount val="1"/>
                <c:pt idx="0">
                  <c:v>Average Profit Margin</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1-1E31-4DCC-BA86-751BF9FD174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3-1E31-4DCC-BA86-751BF9FD174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5-1E31-4DCC-BA86-751BF9FD174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7-1E31-4DCC-BA86-751BF9FD174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'Payment Method Analysis'!$A$4:$A$8</c:f>
              <c:strCache>
                <c:ptCount val="4"/>
                <c:pt idx="0">
                  <c:v>Cash on Delivery</c:v>
                </c:pt>
                <c:pt idx="1">
                  <c:v>Digital Wallet</c:v>
                </c:pt>
                <c:pt idx="2">
                  <c:v>Card</c:v>
                </c:pt>
                <c:pt idx="3">
                  <c:v>Bank Transfer</c:v>
                </c:pt>
              </c:strCache>
            </c:strRef>
          </c:cat>
          <c:val>
            <c:numRef>
              <c:f>'Payment Method Analysis'!$D$4:$D$8</c:f>
              <c:numCache>
                <c:formatCode>0%</c:formatCode>
                <c:ptCount val="4"/>
                <c:pt idx="0">
                  <c:v>0.32033241145271407</c:v>
                </c:pt>
                <c:pt idx="1">
                  <c:v>0.3113715958179778</c:v>
                </c:pt>
                <c:pt idx="2">
                  <c:v>0.30349802071732512</c:v>
                </c:pt>
                <c:pt idx="3">
                  <c:v>0.31203610190592435</c:v>
                </c:pt>
              </c:numCache>
            </c:numRef>
          </c:val>
          <c:extLst>
            <c:ext xmlns:c16="http://schemas.microsoft.com/office/drawing/2014/chart" uri="{C3380CC4-5D6E-409C-BE32-E72D297353CC}">
              <c16:uniqueId val="{00000002-5F27-47A9-9CDA-88229DA15812}"/>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[ShopEase_Ecommerce Analysis Final Draft.xlsx]Payment Method Analysis!PivotTable20</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NG"/>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'Payment Method Analysis'!$B$3</c:f>
              <c:strCache>
                <c:ptCount val="1"/>
                <c:pt idx="0">
                  <c:v>Total Profit</c:v>
                </c:pt>
              </c:strCache>
            </c:strRef>
          </c:tx>
          <c:spPr>
            <a:solidFill>
              <a:schemeClr val="accent1"/>
            </a:solidFill>
            <a:ln>
              <a:noFill/>
            </a:ln>
            <a:effectLst/>
          </c:spPr>
          <c:invertIfNegative val="0"/>
          <c:cat>
            <c:strRef>
              <c:f>'Payment Method Analysis'!$A$4:$A$8</c:f>
              <c:strCache>
                <c:ptCount val="4"/>
                <c:pt idx="0">
                  <c:v>Cash on Delivery</c:v>
                </c:pt>
                <c:pt idx="1">
                  <c:v>Digital Wallet</c:v>
                </c:pt>
                <c:pt idx="2">
                  <c:v>Card</c:v>
                </c:pt>
                <c:pt idx="3">
                  <c:v>Bank Transfer</c:v>
                </c:pt>
              </c:strCache>
            </c:strRef>
          </c:cat>
          <c:val>
            <c:numRef>
              <c:f>'Payment Method Analysis'!$B$4:$B$8</c:f>
              <c:numCache>
                <c:formatCode>_-[$$-409]* #,##0.00_ ;_-[$$-409]* \-#,##0.00\ ;_-[$$-409]* "-"??_ ;_-@_ </c:formatCode>
                <c:ptCount val="4"/>
                <c:pt idx="0">
                  <c:v>19447</c:v>
                </c:pt>
                <c:pt idx="1">
                  <c:v>19005.75</c:v>
                </c:pt>
                <c:pt idx="2">
                  <c:v>18038.5</c:v>
                </c:pt>
                <c:pt idx="3">
                  <c:v>17581</c:v>
                </c:pt>
              </c:numCache>
            </c:numRef>
          </c:val>
          <c:extLst>
            <c:ext xmlns:c16="http://schemas.microsoft.com/office/drawing/2014/chart" uri="{C3380CC4-5D6E-409C-BE32-E72D297353CC}">
              <c16:uniqueId val="{00000000-1180-4E1B-97A1-78AF3E8621D7}"/>
            </c:ext>
          </c:extLst>
        </c:ser>
        <c:ser>
          <c:idx val="1"/>
          <c:order val="1"/>
          <c:tx>
            <c:strRef>
              <c:f>'Payment Method Analysis'!$C$3</c:f>
              <c:strCache>
                <c:ptCount val="1"/>
                <c:pt idx="0">
                  <c:v>Total Revenue</c:v>
                </c:pt>
              </c:strCache>
            </c:strRef>
          </c:tx>
          <c:spPr>
            <a:solidFill>
              <a:schemeClr val="accent2"/>
            </a:solidFill>
            <a:ln>
              <a:noFill/>
            </a:ln>
            <a:effectLst/>
          </c:spPr>
          <c:invertIfNegative val="0"/>
          <c:cat>
            <c:strRef>
              <c:f>'Payment Method Analysis'!$A$4:$A$8</c:f>
              <c:strCache>
                <c:ptCount val="4"/>
                <c:pt idx="0">
                  <c:v>Cash on Delivery</c:v>
                </c:pt>
                <c:pt idx="1">
                  <c:v>Digital Wallet</c:v>
                </c:pt>
                <c:pt idx="2">
                  <c:v>Card</c:v>
                </c:pt>
                <c:pt idx="3">
                  <c:v>Bank Transfer</c:v>
                </c:pt>
              </c:strCache>
            </c:strRef>
          </c:cat>
          <c:val>
            <c:numRef>
              <c:f>'Payment Method Analysis'!$C$4:$C$8</c:f>
              <c:numCache>
                <c:formatCode>_-[$$-409]* #,##0.00_ ;_-[$$-409]* \-#,##0.00\ ;_-[$$-409]* "-"??_ ;_-@_ </c:formatCode>
                <c:ptCount val="4"/>
                <c:pt idx="0">
                  <c:v>77466</c:v>
                </c:pt>
                <c:pt idx="1">
                  <c:v>82297.75</c:v>
                </c:pt>
                <c:pt idx="2">
                  <c:v>72822.5</c:v>
                </c:pt>
                <c:pt idx="3">
                  <c:v>68314</c:v>
                </c:pt>
              </c:numCache>
            </c:numRef>
          </c:val>
          <c:extLst>
            <c:ext xmlns:c16="http://schemas.microsoft.com/office/drawing/2014/chart" uri="{C3380CC4-5D6E-409C-BE32-E72D297353CC}">
              <c16:uniqueId val="{00000001-1180-4E1B-97A1-78AF3E8621D7}"/>
            </c:ext>
          </c:extLst>
        </c:ser>
        <c:ser>
          <c:idx val="2"/>
          <c:order val="2"/>
          <c:tx>
            <c:strRef>
              <c:f>'Payment Method Analysis'!$D$3</c:f>
              <c:strCache>
                <c:ptCount val="1"/>
                <c:pt idx="0">
                  <c:v>Average Profit Margin</c:v>
                </c:pt>
              </c:strCache>
            </c:strRef>
          </c:tx>
          <c:spPr>
            <a:solidFill>
              <a:schemeClr val="accent3"/>
            </a:solidFill>
            <a:ln>
              <a:noFill/>
            </a:ln>
            <a:effectLst/>
          </c:spPr>
          <c:invertIfNegative val="0"/>
          <c:cat>
            <c:strRef>
              <c:f>'Payment Method Analysis'!$A$4:$A$8</c:f>
              <c:strCache>
                <c:ptCount val="4"/>
                <c:pt idx="0">
                  <c:v>Cash on Delivery</c:v>
                </c:pt>
                <c:pt idx="1">
                  <c:v>Digital Wallet</c:v>
                </c:pt>
                <c:pt idx="2">
                  <c:v>Card</c:v>
                </c:pt>
                <c:pt idx="3">
                  <c:v>Bank Transfer</c:v>
                </c:pt>
              </c:strCache>
            </c:strRef>
          </c:cat>
          <c:val>
            <c:numRef>
              <c:f>'Payment Method Analysis'!$D$4:$D$8</c:f>
              <c:numCache>
                <c:formatCode>0%</c:formatCode>
                <c:ptCount val="4"/>
                <c:pt idx="0">
                  <c:v>0.32033241145271407</c:v>
                </c:pt>
                <c:pt idx="1">
                  <c:v>0.3113715958179778</c:v>
                </c:pt>
                <c:pt idx="2">
                  <c:v>0.30349802071732512</c:v>
                </c:pt>
                <c:pt idx="3">
                  <c:v>0.31203610190592435</c:v>
                </c:pt>
              </c:numCache>
            </c:numRef>
          </c:val>
          <c:extLst>
            <c:ext xmlns:c16="http://schemas.microsoft.com/office/drawing/2014/chart" uri="{C3380CC4-5D6E-409C-BE32-E72D297353CC}">
              <c16:uniqueId val="{00000002-1180-4E1B-97A1-78AF3E8621D7}"/>
            </c:ext>
          </c:extLst>
        </c:ser>
        <c:dLbls>
          <c:showLegendKey val="0"/>
          <c:showVal val="0"/>
          <c:showCatName val="0"/>
          <c:showSerName val="0"/>
          <c:showPercent val="0"/>
          <c:showBubbleSize val="0"/>
        </c:dLbls>
        <c:gapWidth val="219"/>
        <c:overlap val="-27"/>
        <c:axId val="1321337264"/>
        <c:axId val="1321338224"/>
      </c:barChart>
      <c:catAx>
        <c:axId val="1321337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321338224"/>
        <c:crosses val="autoZero"/>
        <c:auto val="1"/>
        <c:lblAlgn val="ctr"/>
        <c:lblOffset val="100"/>
        <c:noMultiLvlLbl val="0"/>
      </c:catAx>
      <c:valAx>
        <c:axId val="1321338224"/>
        <c:scaling>
          <c:orientation val="minMax"/>
        </c:scaling>
        <c:delete val="0"/>
        <c:axPos val="l"/>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crossAx val="13213372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G"/>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G"/>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4</xdr:col>
      <xdr:colOff>259080</xdr:colOff>
      <xdr:row>2</xdr:row>
      <xdr:rowOff>137160</xdr:rowOff>
    </xdr:from>
    <xdr:to>
      <xdr:col>17</xdr:col>
      <xdr:colOff>457200</xdr:colOff>
      <xdr:row>23</xdr:row>
      <xdr:rowOff>15240</xdr:rowOff>
    </xdr:to>
    <xdr:graphicFrame macro="">
      <xdr:nvGraphicFramePr>
        <xdr:cNvPr id="2" name="Chart 1">
          <a:extLst>
            <a:ext uri="{FF2B5EF4-FFF2-40B4-BE49-F238E27FC236}">
              <a16:creationId xmlns:a16="http://schemas.microsoft.com/office/drawing/2014/main" id="{17682276-6995-121D-C61D-0AA44718BB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91440</xdr:rowOff>
    </xdr:from>
    <xdr:to>
      <xdr:col>10</xdr:col>
      <xdr:colOff>304800</xdr:colOff>
      <xdr:row>32</xdr:row>
      <xdr:rowOff>91440</xdr:rowOff>
    </xdr:to>
    <xdr:graphicFrame macro="">
      <xdr:nvGraphicFramePr>
        <xdr:cNvPr id="2" name="Chart 1">
          <a:extLst>
            <a:ext uri="{FF2B5EF4-FFF2-40B4-BE49-F238E27FC236}">
              <a16:creationId xmlns:a16="http://schemas.microsoft.com/office/drawing/2014/main" id="{3A5BE4D3-5148-3C2F-CE51-83AC728889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xdr:colOff>
      <xdr:row>10</xdr:row>
      <xdr:rowOff>15240</xdr:rowOff>
    </xdr:from>
    <xdr:to>
      <xdr:col>4</xdr:col>
      <xdr:colOff>533400</xdr:colOff>
      <xdr:row>25</xdr:row>
      <xdr:rowOff>15240</xdr:rowOff>
    </xdr:to>
    <xdr:graphicFrame macro="">
      <xdr:nvGraphicFramePr>
        <xdr:cNvPr id="2" name="Chart 1">
          <a:extLst>
            <a:ext uri="{FF2B5EF4-FFF2-40B4-BE49-F238E27FC236}">
              <a16:creationId xmlns:a16="http://schemas.microsoft.com/office/drawing/2014/main" id="{122E4DDF-2A15-11C8-9E15-6E0BBB727E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1188720</xdr:colOff>
      <xdr:row>10</xdr:row>
      <xdr:rowOff>26670</xdr:rowOff>
    </xdr:from>
    <xdr:to>
      <xdr:col>9</xdr:col>
      <xdr:colOff>487680</xdr:colOff>
      <xdr:row>25</xdr:row>
      <xdr:rowOff>26670</xdr:rowOff>
    </xdr:to>
    <xdr:graphicFrame macro="">
      <xdr:nvGraphicFramePr>
        <xdr:cNvPr id="6" name="Chart 5">
          <a:extLst>
            <a:ext uri="{FF2B5EF4-FFF2-40B4-BE49-F238E27FC236}">
              <a16:creationId xmlns:a16="http://schemas.microsoft.com/office/drawing/2014/main" id="{4321EC91-AB00-7004-CAD8-4332DF90FD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207041</xdr:colOff>
      <xdr:row>10</xdr:row>
      <xdr:rowOff>77872</xdr:rowOff>
    </xdr:from>
    <xdr:to>
      <xdr:col>5</xdr:col>
      <xdr:colOff>204439</xdr:colOff>
      <xdr:row>27</xdr:row>
      <xdr:rowOff>46463</xdr:rowOff>
    </xdr:to>
    <xdr:graphicFrame macro="">
      <xdr:nvGraphicFramePr>
        <xdr:cNvPr id="2" name="Chart 1">
          <a:extLst>
            <a:ext uri="{FF2B5EF4-FFF2-40B4-BE49-F238E27FC236}">
              <a16:creationId xmlns:a16="http://schemas.microsoft.com/office/drawing/2014/main" id="{A3BDEA7D-4B9E-D319-BF18-860C4F38CB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501804</xdr:colOff>
      <xdr:row>10</xdr:row>
      <xdr:rowOff>74342</xdr:rowOff>
    </xdr:from>
    <xdr:to>
      <xdr:col>9</xdr:col>
      <xdr:colOff>27878</xdr:colOff>
      <xdr:row>27</xdr:row>
      <xdr:rowOff>157975</xdr:rowOff>
    </xdr:to>
    <xdr:graphicFrame macro="">
      <xdr:nvGraphicFramePr>
        <xdr:cNvPr id="5" name="Chart 4">
          <a:extLst>
            <a:ext uri="{FF2B5EF4-FFF2-40B4-BE49-F238E27FC236}">
              <a16:creationId xmlns:a16="http://schemas.microsoft.com/office/drawing/2014/main" id="{1F175F20-A046-082E-0E3C-F60D005986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419100</xdr:colOff>
      <xdr:row>8</xdr:row>
      <xdr:rowOff>38100</xdr:rowOff>
    </xdr:from>
    <xdr:to>
      <xdr:col>5</xdr:col>
      <xdr:colOff>243840</xdr:colOff>
      <xdr:row>26</xdr:row>
      <xdr:rowOff>53340</xdr:rowOff>
    </xdr:to>
    <xdr:graphicFrame macro="">
      <xdr:nvGraphicFramePr>
        <xdr:cNvPr id="3" name="Chart 2">
          <a:extLst>
            <a:ext uri="{FF2B5EF4-FFF2-40B4-BE49-F238E27FC236}">
              <a16:creationId xmlns:a16="http://schemas.microsoft.com/office/drawing/2014/main" id="{64327FF4-F481-FA6C-6974-DB9678F253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175260</xdr:colOff>
      <xdr:row>11</xdr:row>
      <xdr:rowOff>160020</xdr:rowOff>
    </xdr:from>
    <xdr:to>
      <xdr:col>6</xdr:col>
      <xdr:colOff>152400</xdr:colOff>
      <xdr:row>26</xdr:row>
      <xdr:rowOff>160020</xdr:rowOff>
    </xdr:to>
    <xdr:graphicFrame macro="">
      <xdr:nvGraphicFramePr>
        <xdr:cNvPr id="2" name="Chart 1">
          <a:extLst>
            <a:ext uri="{FF2B5EF4-FFF2-40B4-BE49-F238E27FC236}">
              <a16:creationId xmlns:a16="http://schemas.microsoft.com/office/drawing/2014/main" id="{503FADB1-123A-48DF-B287-0C049120FF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106680</xdr:colOff>
      <xdr:row>15</xdr:row>
      <xdr:rowOff>22860</xdr:rowOff>
    </xdr:from>
    <xdr:to>
      <xdr:col>11</xdr:col>
      <xdr:colOff>525780</xdr:colOff>
      <xdr:row>30</xdr:row>
      <xdr:rowOff>22860</xdr:rowOff>
    </xdr:to>
    <xdr:graphicFrame macro="">
      <xdr:nvGraphicFramePr>
        <xdr:cNvPr id="2" name="Chart 1">
          <a:extLst>
            <a:ext uri="{FF2B5EF4-FFF2-40B4-BE49-F238E27FC236}">
              <a16:creationId xmlns:a16="http://schemas.microsoft.com/office/drawing/2014/main" id="{551A4484-0422-6A29-38FC-69E47C659C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10</xdr:row>
      <xdr:rowOff>60960</xdr:rowOff>
    </xdr:from>
    <xdr:to>
      <xdr:col>4</xdr:col>
      <xdr:colOff>83820</xdr:colOff>
      <xdr:row>25</xdr:row>
      <xdr:rowOff>60960</xdr:rowOff>
    </xdr:to>
    <xdr:graphicFrame macro="">
      <xdr:nvGraphicFramePr>
        <xdr:cNvPr id="2" name="Chart 1">
          <a:extLst>
            <a:ext uri="{FF2B5EF4-FFF2-40B4-BE49-F238E27FC236}">
              <a16:creationId xmlns:a16="http://schemas.microsoft.com/office/drawing/2014/main" id="{8F50C984-1B55-616F-DFE4-FCD5A29A1A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7620</xdr:colOff>
      <xdr:row>11</xdr:row>
      <xdr:rowOff>7620</xdr:rowOff>
    </xdr:from>
    <xdr:to>
      <xdr:col>12</xdr:col>
      <xdr:colOff>312420</xdr:colOff>
      <xdr:row>26</xdr:row>
      <xdr:rowOff>7620</xdr:rowOff>
    </xdr:to>
    <xdr:graphicFrame macro="">
      <xdr:nvGraphicFramePr>
        <xdr:cNvPr id="3" name="Chart 2">
          <a:extLst>
            <a:ext uri="{FF2B5EF4-FFF2-40B4-BE49-F238E27FC236}">
              <a16:creationId xmlns:a16="http://schemas.microsoft.com/office/drawing/2014/main" id="{504D2174-5C30-D5AC-E5B3-5EFC46170C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refreshedDate="46229.648892592595" createdVersion="8" refreshedVersion="8" minRefreshableVersion="3" recordCount="1000" xr:uid="{FEC9EA7F-FB5C-4A8E-98E8-5528B83CBE18}">
  <cacheSource type="worksheet">
    <worksheetSource name="Table1"/>
  </cacheSource>
  <cacheFields count="25">
    <cacheField name="Order_ID" numFmtId="0">
      <sharedItems/>
    </cacheField>
    <cacheField name="Order_Date" numFmtId="165">
      <sharedItems containsSemiMixedTypes="0" containsNonDate="0" containsDate="1" containsString="0" minDate="2025-06-07T00:00:00" maxDate="2028-03-03T00:00:00"/>
    </cacheField>
    <cacheField name="Month" numFmtId="165">
      <sharedItems count="12">
        <s v="June"/>
        <s v="July"/>
        <s v="August"/>
        <s v="September"/>
        <s v="October"/>
        <s v="November"/>
        <s v="December"/>
        <s v="January"/>
        <s v="February"/>
        <s v="March"/>
        <s v="April"/>
        <s v="May"/>
      </sharedItems>
    </cacheField>
    <cacheField name="Year" numFmtId="165">
      <sharedItems count="4">
        <s v="2025"/>
        <s v="2026"/>
        <s v="2027"/>
        <s v="2028"/>
      </sharedItems>
    </cacheField>
    <cacheField name="Customer_ID" numFmtId="0">
      <sharedItems/>
    </cacheField>
    <cacheField name="Customer_Segment" numFmtId="0">
      <sharedItems count="3">
        <s v="Consumer"/>
        <s v="Corporate"/>
        <s v="Home Office"/>
      </sharedItems>
    </cacheField>
    <cacheField name="Region" numFmtId="0">
      <sharedItems count="4">
        <s v="North"/>
        <s v="South"/>
        <s v="East"/>
        <s v="West"/>
      </sharedItems>
    </cacheField>
    <cacheField name="Salesperson" numFmtId="0">
      <sharedItems count="10">
        <s v="Olivia Moore"/>
        <s v="Ava Martin"/>
        <s v="Ethan Harris"/>
        <s v="Michael Brown"/>
        <s v="Sophia White"/>
        <s v="James Taylor"/>
        <s v="Sarah Johnson"/>
        <s v="Daniel Thomas"/>
        <s v="Emily Davis"/>
        <s v="David Wilson"/>
      </sharedItems>
    </cacheField>
    <cacheField name="Product_Name" numFmtId="0">
      <sharedItems count="30">
        <s v="Blender"/>
        <s v="Lipstick"/>
        <s v="Hoodie"/>
        <s v="Tennis Racket"/>
        <s v="Smartphone"/>
        <s v="Office Chair"/>
        <s v="Smartwatch"/>
        <s v="Hair Dryer"/>
        <s v="Bicycle Helmet"/>
        <s v="Football"/>
        <s v="Gaming Mouse"/>
        <s v="Makeup Kit"/>
        <s v="Face Cream"/>
        <s v="Microwave"/>
        <s v="Bedsheet Set"/>
        <s v="Jacket"/>
        <s v="Bluetooth Speaker"/>
        <s v="Perfume"/>
        <s v="Water Bottle"/>
        <s v="Backpack"/>
        <s v="Shampoo"/>
        <s v="Coffee Maker"/>
        <s v="Wireless Earbuds"/>
        <s v="Men's T-Shirt"/>
        <s v="Cookware Set"/>
        <s v="Dumbbells"/>
        <s v="Laptop"/>
        <s v="Sneakers"/>
        <s v="Yoga Mat"/>
        <s v="Women's Dress"/>
      </sharedItems>
    </cacheField>
    <cacheField name="Category" numFmtId="0">
      <sharedItems count="5">
        <s v="Home &amp; Kitchen"/>
        <s v="Beauty"/>
        <s v="Fashion"/>
        <s v="Sports"/>
        <s v="Electronics"/>
      </sharedItems>
    </cacheField>
    <cacheField name="Unit_Cost" numFmtId="164">
      <sharedItems containsSemiMixedTypes="0" containsString="0" containsNumber="1" containsInteger="1" minValue="4" maxValue="700"/>
    </cacheField>
    <cacheField name="Unit_Price" numFmtId="164">
      <sharedItems containsSemiMixedTypes="0" containsString="0" containsNumber="1" containsInteger="1" minValue="15" maxValue="900"/>
    </cacheField>
    <cacheField name="Quantity" numFmtId="0">
      <sharedItems containsSemiMixedTypes="0" containsString="0" containsNumber="1" containsInteger="1" minValue="1" maxValue="8"/>
    </cacheField>
    <cacheField name="Discount_%" numFmtId="0">
      <sharedItems containsSemiMixedTypes="0" containsString="0" containsNumber="1" containsInteger="1" minValue="0" maxValue="30" count="7">
        <n v="0"/>
        <n v="15"/>
        <n v="5"/>
        <n v="20"/>
        <n v="25"/>
        <n v="10"/>
        <n v="30"/>
      </sharedItems>
    </cacheField>
    <cacheField name="Shipping_Cost" numFmtId="164">
      <sharedItems containsSemiMixedTypes="0" containsString="0" containsNumber="1" containsInteger="1" minValue="5" maxValue="20" count="16">
        <n v="14"/>
        <n v="13"/>
        <n v="12"/>
        <n v="15"/>
        <n v="8"/>
        <n v="19"/>
        <n v="6"/>
        <n v="5"/>
        <n v="10"/>
        <n v="7"/>
        <n v="11"/>
        <n v="20"/>
        <n v="9"/>
        <n v="16"/>
        <n v="18"/>
        <n v="17"/>
      </sharedItems>
    </cacheField>
    <cacheField name="Payment_Method" numFmtId="0">
      <sharedItems count="4">
        <s v="Card"/>
        <s v="Digital Wallet"/>
        <s v="Cash on Delivery"/>
        <s v="Bank Transfer"/>
      </sharedItems>
    </cacheField>
    <cacheField name="Delivery_Days" numFmtId="0">
      <sharedItems containsSemiMixedTypes="0" containsString="0" containsNumber="1" containsInteger="1" minValue="2" maxValue="7"/>
    </cacheField>
    <cacheField name="Order_Status" numFmtId="0">
      <sharedItems/>
    </cacheField>
    <cacheField name="Revenue" numFmtId="164">
      <sharedItems containsSemiMixedTypes="0" containsString="0" containsNumber="1" minValue="11.25" maxValue="5130"/>
    </cacheField>
    <cacheField name="Total_Cost" numFmtId="164">
      <sharedItems containsSemiMixedTypes="0" containsString="0" containsNumber="1" containsInteger="1" minValue="10" maxValue="4210"/>
    </cacheField>
    <cacheField name="Profit" numFmtId="164">
      <sharedItems containsSemiMixedTypes="0" containsString="0" containsNumber="1" minValue="-110" maxValue="962"/>
    </cacheField>
    <cacheField name="Profit_Margin_%" numFmtId="9">
      <sharedItems containsSemiMixedTypes="0" containsString="0" containsNumber="1" minValue="-0.46666666666666667" maxValue="0.62142857142857144"/>
    </cacheField>
    <cacheField name="Shipping % of Revenue" numFmtId="0" formula="Shipping_Cost/Revenue" databaseField="0"/>
    <cacheField name="Profit Margin %" numFmtId="0" formula="Profit/Revenue" databaseField="0"/>
    <cacheField name="Profit Margin Per Category" numFmtId="0" formula="Profit/Revenue"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0">
  <r>
    <s v="ORD0001"/>
    <d v="2025-06-07T00:00:00"/>
    <x v="0"/>
    <x v="0"/>
    <s v="CUST0257"/>
    <x v="0"/>
    <x v="0"/>
    <x v="0"/>
    <x v="0"/>
    <x v="0"/>
    <n v="35"/>
    <n v="70"/>
    <n v="1"/>
    <x v="0"/>
    <x v="0"/>
    <x v="0"/>
    <n v="2"/>
    <s v="Delivered"/>
    <n v="70"/>
    <n v="49"/>
    <n v="21"/>
    <n v="0.3"/>
  </r>
  <r>
    <s v="ORD0002"/>
    <d v="2025-06-08T00:00:00"/>
    <x v="0"/>
    <x v="0"/>
    <s v="CUST0393"/>
    <x v="0"/>
    <x v="1"/>
    <x v="1"/>
    <x v="1"/>
    <x v="1"/>
    <n v="6"/>
    <n v="20"/>
    <n v="1"/>
    <x v="1"/>
    <x v="1"/>
    <x v="1"/>
    <n v="6"/>
    <s v="Delivered"/>
    <n v="17"/>
    <n v="19"/>
    <n v="-2"/>
    <n v="-0.11764705882352941"/>
  </r>
  <r>
    <s v="ORD0003"/>
    <d v="2025-06-09T00:00:00"/>
    <x v="0"/>
    <x v="0"/>
    <s v="CUST0138"/>
    <x v="1"/>
    <x v="1"/>
    <x v="0"/>
    <x v="2"/>
    <x v="2"/>
    <n v="25"/>
    <n v="55"/>
    <n v="8"/>
    <x v="2"/>
    <x v="2"/>
    <x v="0"/>
    <n v="6"/>
    <s v="Delivered"/>
    <n v="418"/>
    <n v="212"/>
    <n v="206"/>
    <n v="0.49282296650717705"/>
  </r>
  <r>
    <s v="ORD0004"/>
    <d v="2025-06-10T00:00:00"/>
    <x v="0"/>
    <x v="0"/>
    <s v="CUST0089"/>
    <x v="0"/>
    <x v="2"/>
    <x v="2"/>
    <x v="1"/>
    <x v="1"/>
    <n v="6"/>
    <n v="20"/>
    <n v="1"/>
    <x v="3"/>
    <x v="3"/>
    <x v="2"/>
    <n v="4"/>
    <s v="Delivered"/>
    <n v="16"/>
    <n v="21"/>
    <n v="-5"/>
    <n v="-0.3125"/>
  </r>
  <r>
    <s v="ORD0005"/>
    <d v="2025-06-11T00:00:00"/>
    <x v="0"/>
    <x v="0"/>
    <s v="CUST0318"/>
    <x v="1"/>
    <x v="2"/>
    <x v="3"/>
    <x v="3"/>
    <x v="3"/>
    <n v="45"/>
    <n v="90"/>
    <n v="5"/>
    <x v="4"/>
    <x v="4"/>
    <x v="2"/>
    <n v="2"/>
    <s v="Delivered"/>
    <n v="337.5"/>
    <n v="233"/>
    <n v="104.5"/>
    <n v="0.30962962962962964"/>
  </r>
  <r>
    <s v="ORD0006"/>
    <d v="2025-06-12T00:00:00"/>
    <x v="0"/>
    <x v="0"/>
    <s v="CUST0343"/>
    <x v="2"/>
    <x v="1"/>
    <x v="1"/>
    <x v="3"/>
    <x v="3"/>
    <n v="45"/>
    <n v="90"/>
    <n v="1"/>
    <x v="3"/>
    <x v="5"/>
    <x v="3"/>
    <n v="7"/>
    <s v="Delivered"/>
    <n v="72"/>
    <n v="64"/>
    <n v="8"/>
    <n v="0.1111111111111111"/>
  </r>
  <r>
    <s v="ORD0007"/>
    <d v="2025-06-13T00:00:00"/>
    <x v="0"/>
    <x v="0"/>
    <s v="CUST0156"/>
    <x v="2"/>
    <x v="0"/>
    <x v="0"/>
    <x v="4"/>
    <x v="4"/>
    <n v="450"/>
    <n v="620"/>
    <n v="3"/>
    <x v="4"/>
    <x v="0"/>
    <x v="0"/>
    <n v="3"/>
    <s v="Delivered"/>
    <n v="1395"/>
    <n v="1364"/>
    <n v="31"/>
    <n v="2.2222222222222223E-2"/>
  </r>
  <r>
    <s v="ORD0008"/>
    <d v="2025-06-14T00:00:00"/>
    <x v="0"/>
    <x v="0"/>
    <s v="CUST0162"/>
    <x v="2"/>
    <x v="2"/>
    <x v="0"/>
    <x v="5"/>
    <x v="0"/>
    <n v="90"/>
    <n v="160"/>
    <n v="2"/>
    <x v="0"/>
    <x v="6"/>
    <x v="1"/>
    <n v="3"/>
    <s v="Delivered"/>
    <n v="320"/>
    <n v="186"/>
    <n v="134"/>
    <n v="0.41875000000000001"/>
  </r>
  <r>
    <s v="ORD0009"/>
    <d v="2025-06-15T00:00:00"/>
    <x v="0"/>
    <x v="0"/>
    <s v="CUST0153"/>
    <x v="0"/>
    <x v="0"/>
    <x v="4"/>
    <x v="6"/>
    <x v="4"/>
    <n v="120"/>
    <n v="180"/>
    <n v="1"/>
    <x v="3"/>
    <x v="4"/>
    <x v="0"/>
    <n v="4"/>
    <s v="Delivered"/>
    <n v="144"/>
    <n v="128"/>
    <n v="16"/>
    <n v="0.1111111111111111"/>
  </r>
  <r>
    <s v="ORD0010"/>
    <d v="2025-06-16T00:00:00"/>
    <x v="0"/>
    <x v="0"/>
    <s v="CUST0136"/>
    <x v="2"/>
    <x v="1"/>
    <x v="5"/>
    <x v="4"/>
    <x v="4"/>
    <n v="450"/>
    <n v="620"/>
    <n v="1"/>
    <x v="1"/>
    <x v="1"/>
    <x v="1"/>
    <n v="7"/>
    <s v="Delivered"/>
    <n v="527"/>
    <n v="463"/>
    <n v="64"/>
    <n v="0.12144212523719165"/>
  </r>
  <r>
    <s v="ORD0011"/>
    <d v="2025-06-17T00:00:00"/>
    <x v="0"/>
    <x v="0"/>
    <s v="CUST0033"/>
    <x v="2"/>
    <x v="3"/>
    <x v="4"/>
    <x v="7"/>
    <x v="1"/>
    <n v="18"/>
    <n v="40"/>
    <n v="4"/>
    <x v="0"/>
    <x v="3"/>
    <x v="2"/>
    <n v="3"/>
    <s v="Cancelled"/>
    <n v="160"/>
    <n v="87"/>
    <n v="73"/>
    <n v="0.45624999999999999"/>
  </r>
  <r>
    <s v="ORD0012"/>
    <d v="2025-06-18T00:00:00"/>
    <x v="0"/>
    <x v="0"/>
    <s v="CUST0026"/>
    <x v="1"/>
    <x v="3"/>
    <x v="3"/>
    <x v="3"/>
    <x v="3"/>
    <n v="45"/>
    <n v="90"/>
    <n v="5"/>
    <x v="3"/>
    <x v="6"/>
    <x v="2"/>
    <n v="3"/>
    <s v="Delivered"/>
    <n v="360"/>
    <n v="231"/>
    <n v="129"/>
    <n v="0.35833333333333334"/>
  </r>
  <r>
    <s v="ORD0013"/>
    <d v="2025-06-19T00:00:00"/>
    <x v="0"/>
    <x v="0"/>
    <s v="CUST0244"/>
    <x v="1"/>
    <x v="0"/>
    <x v="5"/>
    <x v="8"/>
    <x v="3"/>
    <n v="18"/>
    <n v="45"/>
    <n v="2"/>
    <x v="1"/>
    <x v="2"/>
    <x v="2"/>
    <n v="3"/>
    <s v="Delivered"/>
    <n v="76.5"/>
    <n v="48"/>
    <n v="28.5"/>
    <n v="0.37254901960784315"/>
  </r>
  <r>
    <s v="ORD0014"/>
    <d v="2025-06-20T00:00:00"/>
    <x v="0"/>
    <x v="0"/>
    <s v="CUST0313"/>
    <x v="0"/>
    <x v="1"/>
    <x v="6"/>
    <x v="9"/>
    <x v="3"/>
    <n v="15"/>
    <n v="35"/>
    <n v="4"/>
    <x v="4"/>
    <x v="0"/>
    <x v="2"/>
    <n v="5"/>
    <s v="Delivered"/>
    <n v="105"/>
    <n v="74"/>
    <n v="31"/>
    <n v="0.29523809523809524"/>
  </r>
  <r>
    <s v="ORD0015"/>
    <d v="2025-06-21T00:00:00"/>
    <x v="0"/>
    <x v="0"/>
    <s v="CUST0399"/>
    <x v="0"/>
    <x v="3"/>
    <x v="2"/>
    <x v="10"/>
    <x v="4"/>
    <n v="20"/>
    <n v="45"/>
    <n v="3"/>
    <x v="5"/>
    <x v="6"/>
    <x v="1"/>
    <n v="4"/>
    <s v="Delivered"/>
    <n v="121.5"/>
    <n v="66"/>
    <n v="55.5"/>
    <n v="0.4567901234567901"/>
  </r>
  <r>
    <s v="ORD0016"/>
    <d v="2025-06-22T00:00:00"/>
    <x v="0"/>
    <x v="0"/>
    <s v="CUST0321"/>
    <x v="0"/>
    <x v="1"/>
    <x v="4"/>
    <x v="11"/>
    <x v="1"/>
    <n v="22"/>
    <n v="60"/>
    <n v="1"/>
    <x v="3"/>
    <x v="1"/>
    <x v="2"/>
    <n v="6"/>
    <s v="Cancelled"/>
    <n v="48"/>
    <n v="35"/>
    <n v="13"/>
    <n v="0.27083333333333331"/>
  </r>
  <r>
    <s v="ORD0017"/>
    <d v="2025-06-23T00:00:00"/>
    <x v="0"/>
    <x v="0"/>
    <s v="CUST0187"/>
    <x v="0"/>
    <x v="3"/>
    <x v="7"/>
    <x v="0"/>
    <x v="0"/>
    <n v="35"/>
    <n v="70"/>
    <n v="4"/>
    <x v="0"/>
    <x v="6"/>
    <x v="3"/>
    <n v="3"/>
    <s v="Delivered"/>
    <n v="280"/>
    <n v="146"/>
    <n v="134"/>
    <n v="0.47857142857142859"/>
  </r>
  <r>
    <s v="ORD0018"/>
    <d v="2025-06-24T00:00:00"/>
    <x v="0"/>
    <x v="0"/>
    <s v="CUST0003"/>
    <x v="0"/>
    <x v="3"/>
    <x v="7"/>
    <x v="12"/>
    <x v="1"/>
    <n v="8"/>
    <n v="25"/>
    <n v="3"/>
    <x v="3"/>
    <x v="7"/>
    <x v="0"/>
    <n v="4"/>
    <s v="Delivered"/>
    <n v="60"/>
    <n v="29"/>
    <n v="31"/>
    <n v="0.51666666666666672"/>
  </r>
  <r>
    <s v="ORD0019"/>
    <d v="2025-06-25T00:00:00"/>
    <x v="0"/>
    <x v="0"/>
    <s v="CUST0166"/>
    <x v="1"/>
    <x v="3"/>
    <x v="8"/>
    <x v="13"/>
    <x v="0"/>
    <n v="100"/>
    <n v="170"/>
    <n v="5"/>
    <x v="0"/>
    <x v="3"/>
    <x v="1"/>
    <n v="5"/>
    <s v="Delivered"/>
    <n v="850"/>
    <n v="515"/>
    <n v="335"/>
    <n v="0.39411764705882352"/>
  </r>
  <r>
    <s v="ORD0020"/>
    <d v="2025-06-26T00:00:00"/>
    <x v="0"/>
    <x v="0"/>
    <s v="CUST0197"/>
    <x v="0"/>
    <x v="3"/>
    <x v="2"/>
    <x v="3"/>
    <x v="3"/>
    <n v="45"/>
    <n v="90"/>
    <n v="2"/>
    <x v="4"/>
    <x v="8"/>
    <x v="0"/>
    <n v="4"/>
    <s v="Delivered"/>
    <n v="135"/>
    <n v="100"/>
    <n v="35"/>
    <n v="0.25925925925925924"/>
  </r>
  <r>
    <s v="ORD0021"/>
    <d v="2025-06-27T00:00:00"/>
    <x v="0"/>
    <x v="0"/>
    <s v="CUST0047"/>
    <x v="1"/>
    <x v="2"/>
    <x v="0"/>
    <x v="14"/>
    <x v="0"/>
    <n v="20"/>
    <n v="45"/>
    <n v="6"/>
    <x v="5"/>
    <x v="4"/>
    <x v="3"/>
    <n v="3"/>
    <s v="Delivered"/>
    <n v="243"/>
    <n v="128"/>
    <n v="115"/>
    <n v="0.47325102880658437"/>
  </r>
  <r>
    <s v="ORD0022"/>
    <d v="2025-06-28T00:00:00"/>
    <x v="0"/>
    <x v="0"/>
    <s v="CUST0033"/>
    <x v="0"/>
    <x v="1"/>
    <x v="1"/>
    <x v="15"/>
    <x v="2"/>
    <n v="40"/>
    <n v="85"/>
    <n v="1"/>
    <x v="5"/>
    <x v="0"/>
    <x v="3"/>
    <n v="5"/>
    <s v="Delivered"/>
    <n v="76.5"/>
    <n v="54"/>
    <n v="22.5"/>
    <n v="0.29411764705882354"/>
  </r>
  <r>
    <s v="ORD0023"/>
    <d v="2025-06-29T00:00:00"/>
    <x v="0"/>
    <x v="0"/>
    <s v="CUST0108"/>
    <x v="1"/>
    <x v="1"/>
    <x v="4"/>
    <x v="0"/>
    <x v="0"/>
    <n v="35"/>
    <n v="70"/>
    <n v="8"/>
    <x v="2"/>
    <x v="0"/>
    <x v="0"/>
    <n v="6"/>
    <s v="Delivered"/>
    <n v="532"/>
    <n v="294"/>
    <n v="238"/>
    <n v="0.44736842105263158"/>
  </r>
  <r>
    <s v="ORD0024"/>
    <d v="2025-06-30T00:00:00"/>
    <x v="0"/>
    <x v="0"/>
    <s v="CUST0063"/>
    <x v="0"/>
    <x v="1"/>
    <x v="5"/>
    <x v="15"/>
    <x v="2"/>
    <n v="40"/>
    <n v="85"/>
    <n v="1"/>
    <x v="5"/>
    <x v="0"/>
    <x v="1"/>
    <n v="7"/>
    <s v="Delivered"/>
    <n v="76.5"/>
    <n v="54"/>
    <n v="22.5"/>
    <n v="0.29411764705882354"/>
  </r>
  <r>
    <s v="ORD0025"/>
    <d v="2025-07-01T00:00:00"/>
    <x v="1"/>
    <x v="0"/>
    <s v="CUST0261"/>
    <x v="1"/>
    <x v="3"/>
    <x v="4"/>
    <x v="16"/>
    <x v="4"/>
    <n v="70"/>
    <n v="110"/>
    <n v="5"/>
    <x v="5"/>
    <x v="6"/>
    <x v="1"/>
    <n v="5"/>
    <s v="Delivered"/>
    <n v="495"/>
    <n v="356"/>
    <n v="139"/>
    <n v="0.28080808080808078"/>
  </r>
  <r>
    <s v="ORD0026"/>
    <d v="2025-07-02T00:00:00"/>
    <x v="1"/>
    <x v="0"/>
    <s v="CUST0369"/>
    <x v="0"/>
    <x v="2"/>
    <x v="6"/>
    <x v="8"/>
    <x v="3"/>
    <n v="18"/>
    <n v="45"/>
    <n v="3"/>
    <x v="2"/>
    <x v="9"/>
    <x v="0"/>
    <n v="2"/>
    <s v="Delivered"/>
    <n v="128.25"/>
    <n v="61"/>
    <n v="67.25"/>
    <n v="0.52436647173489281"/>
  </r>
  <r>
    <s v="ORD0027"/>
    <d v="2025-07-03T00:00:00"/>
    <x v="1"/>
    <x v="0"/>
    <s v="CUST0011"/>
    <x v="0"/>
    <x v="1"/>
    <x v="9"/>
    <x v="17"/>
    <x v="1"/>
    <n v="18"/>
    <n v="45"/>
    <n v="1"/>
    <x v="5"/>
    <x v="2"/>
    <x v="0"/>
    <n v="4"/>
    <s v="Delivered"/>
    <n v="40.5"/>
    <n v="30"/>
    <n v="10.5"/>
    <n v="0.25925925925925924"/>
  </r>
  <r>
    <s v="ORD0028"/>
    <d v="2025-07-04T00:00:00"/>
    <x v="1"/>
    <x v="0"/>
    <s v="CUST0193"/>
    <x v="0"/>
    <x v="2"/>
    <x v="9"/>
    <x v="9"/>
    <x v="3"/>
    <n v="15"/>
    <n v="35"/>
    <n v="1"/>
    <x v="1"/>
    <x v="8"/>
    <x v="2"/>
    <n v="4"/>
    <s v="Delivered"/>
    <n v="29.75"/>
    <n v="25"/>
    <n v="4.75"/>
    <n v="0.15966386554621848"/>
  </r>
  <r>
    <s v="ORD0029"/>
    <d v="2025-07-05T00:00:00"/>
    <x v="1"/>
    <x v="0"/>
    <s v="CUST0342"/>
    <x v="2"/>
    <x v="3"/>
    <x v="6"/>
    <x v="6"/>
    <x v="4"/>
    <n v="120"/>
    <n v="180"/>
    <n v="2"/>
    <x v="4"/>
    <x v="2"/>
    <x v="3"/>
    <n v="4"/>
    <s v="Delivered"/>
    <n v="270"/>
    <n v="252"/>
    <n v="18"/>
    <n v="6.6666666666666666E-2"/>
  </r>
  <r>
    <s v="ORD0030"/>
    <d v="2025-07-06T00:00:00"/>
    <x v="1"/>
    <x v="0"/>
    <s v="CUST0097"/>
    <x v="0"/>
    <x v="3"/>
    <x v="7"/>
    <x v="18"/>
    <x v="3"/>
    <n v="4"/>
    <n v="15"/>
    <n v="1"/>
    <x v="5"/>
    <x v="9"/>
    <x v="2"/>
    <n v="4"/>
    <s v="Delivered"/>
    <n v="13.5"/>
    <n v="11"/>
    <n v="2.5"/>
    <n v="0.18518518518518517"/>
  </r>
  <r>
    <s v="ORD0031"/>
    <d v="2025-07-07T00:00:00"/>
    <x v="1"/>
    <x v="0"/>
    <s v="CUST0023"/>
    <x v="1"/>
    <x v="0"/>
    <x v="0"/>
    <x v="7"/>
    <x v="1"/>
    <n v="18"/>
    <n v="40"/>
    <n v="8"/>
    <x v="0"/>
    <x v="3"/>
    <x v="3"/>
    <n v="4"/>
    <s v="Delivered"/>
    <n v="320"/>
    <n v="159"/>
    <n v="161"/>
    <n v="0.50312500000000004"/>
  </r>
  <r>
    <s v="ORD0032"/>
    <d v="2025-07-08T00:00:00"/>
    <x v="1"/>
    <x v="0"/>
    <s v="CUST0140"/>
    <x v="0"/>
    <x v="3"/>
    <x v="1"/>
    <x v="13"/>
    <x v="0"/>
    <n v="100"/>
    <n v="170"/>
    <n v="1"/>
    <x v="3"/>
    <x v="10"/>
    <x v="0"/>
    <n v="2"/>
    <s v="Delivered"/>
    <n v="136"/>
    <n v="111"/>
    <n v="25"/>
    <n v="0.18382352941176472"/>
  </r>
  <r>
    <s v="ORD0033"/>
    <d v="2025-07-09T00:00:00"/>
    <x v="1"/>
    <x v="0"/>
    <s v="CUST0163"/>
    <x v="1"/>
    <x v="3"/>
    <x v="8"/>
    <x v="19"/>
    <x v="2"/>
    <n v="18"/>
    <n v="40"/>
    <n v="8"/>
    <x v="3"/>
    <x v="9"/>
    <x v="0"/>
    <n v="5"/>
    <s v="Delivered"/>
    <n v="256"/>
    <n v="151"/>
    <n v="105"/>
    <n v="0.41015625"/>
  </r>
  <r>
    <s v="ORD0034"/>
    <d v="2025-07-10T00:00:00"/>
    <x v="1"/>
    <x v="0"/>
    <s v="CUST0069"/>
    <x v="1"/>
    <x v="3"/>
    <x v="0"/>
    <x v="20"/>
    <x v="1"/>
    <n v="5"/>
    <n v="15"/>
    <n v="4"/>
    <x v="3"/>
    <x v="7"/>
    <x v="1"/>
    <n v="4"/>
    <s v="Delivered"/>
    <n v="48"/>
    <n v="25"/>
    <n v="23"/>
    <n v="0.47916666666666669"/>
  </r>
  <r>
    <s v="ORD0035"/>
    <d v="2025-07-11T00:00:00"/>
    <x v="1"/>
    <x v="0"/>
    <s v="CUST0062"/>
    <x v="1"/>
    <x v="3"/>
    <x v="7"/>
    <x v="17"/>
    <x v="1"/>
    <n v="18"/>
    <n v="45"/>
    <n v="7"/>
    <x v="5"/>
    <x v="1"/>
    <x v="0"/>
    <n v="2"/>
    <s v="Delivered"/>
    <n v="283.5"/>
    <n v="139"/>
    <n v="144.5"/>
    <n v="0.50970017636684306"/>
  </r>
  <r>
    <s v="ORD0036"/>
    <d v="2025-07-12T00:00:00"/>
    <x v="1"/>
    <x v="0"/>
    <s v="CUST0314"/>
    <x v="0"/>
    <x v="0"/>
    <x v="3"/>
    <x v="9"/>
    <x v="3"/>
    <n v="15"/>
    <n v="35"/>
    <n v="1"/>
    <x v="1"/>
    <x v="9"/>
    <x v="0"/>
    <n v="3"/>
    <s v="Delivered"/>
    <n v="29.75"/>
    <n v="22"/>
    <n v="7.75"/>
    <n v="0.26050420168067229"/>
  </r>
  <r>
    <s v="ORD0037"/>
    <d v="2025-07-13T00:00:00"/>
    <x v="1"/>
    <x v="0"/>
    <s v="CUST0149"/>
    <x v="0"/>
    <x v="0"/>
    <x v="0"/>
    <x v="16"/>
    <x v="4"/>
    <n v="70"/>
    <n v="110"/>
    <n v="1"/>
    <x v="1"/>
    <x v="7"/>
    <x v="2"/>
    <n v="5"/>
    <s v="Delivered"/>
    <n v="93.5"/>
    <n v="75"/>
    <n v="18.5"/>
    <n v="0.19786096256684493"/>
  </r>
  <r>
    <s v="ORD0038"/>
    <d v="2025-07-14T00:00:00"/>
    <x v="1"/>
    <x v="0"/>
    <s v="CUST0204"/>
    <x v="0"/>
    <x v="2"/>
    <x v="8"/>
    <x v="9"/>
    <x v="3"/>
    <n v="15"/>
    <n v="35"/>
    <n v="1"/>
    <x v="4"/>
    <x v="2"/>
    <x v="3"/>
    <n v="2"/>
    <s v="Delivered"/>
    <n v="26.25"/>
    <n v="27"/>
    <n v="-0.75"/>
    <n v="-2.8571428571428571E-2"/>
  </r>
  <r>
    <s v="ORD0039"/>
    <d v="2025-07-15T00:00:00"/>
    <x v="1"/>
    <x v="0"/>
    <s v="CUST0222"/>
    <x v="1"/>
    <x v="0"/>
    <x v="8"/>
    <x v="21"/>
    <x v="0"/>
    <n v="50"/>
    <n v="95"/>
    <n v="6"/>
    <x v="1"/>
    <x v="6"/>
    <x v="1"/>
    <n v="4"/>
    <s v="Delivered"/>
    <n v="484.5"/>
    <n v="306"/>
    <n v="178.5"/>
    <n v="0.36842105263157893"/>
  </r>
  <r>
    <s v="ORD0040"/>
    <d v="2025-07-16T00:00:00"/>
    <x v="1"/>
    <x v="0"/>
    <s v="CUST0118"/>
    <x v="0"/>
    <x v="1"/>
    <x v="0"/>
    <x v="4"/>
    <x v="4"/>
    <n v="450"/>
    <n v="620"/>
    <n v="1"/>
    <x v="5"/>
    <x v="2"/>
    <x v="2"/>
    <n v="5"/>
    <s v="Delivered"/>
    <n v="558"/>
    <n v="462"/>
    <n v="96"/>
    <n v="0.17204301075268819"/>
  </r>
  <r>
    <s v="ORD0041"/>
    <d v="2025-07-17T00:00:00"/>
    <x v="1"/>
    <x v="0"/>
    <s v="CUST0062"/>
    <x v="1"/>
    <x v="2"/>
    <x v="1"/>
    <x v="3"/>
    <x v="3"/>
    <n v="45"/>
    <n v="90"/>
    <n v="4"/>
    <x v="4"/>
    <x v="2"/>
    <x v="2"/>
    <n v="3"/>
    <s v="Cancelled"/>
    <n v="270"/>
    <n v="192"/>
    <n v="78"/>
    <n v="0.28888888888888886"/>
  </r>
  <r>
    <s v="ORD0042"/>
    <d v="2025-07-18T00:00:00"/>
    <x v="1"/>
    <x v="0"/>
    <s v="CUST0009"/>
    <x v="0"/>
    <x v="1"/>
    <x v="4"/>
    <x v="22"/>
    <x v="4"/>
    <n v="45"/>
    <n v="80"/>
    <n v="3"/>
    <x v="5"/>
    <x v="5"/>
    <x v="3"/>
    <n v="4"/>
    <s v="Delivered"/>
    <n v="216"/>
    <n v="154"/>
    <n v="62"/>
    <n v="0.28703703703703703"/>
  </r>
  <r>
    <s v="ORD0043"/>
    <d v="2025-07-19T00:00:00"/>
    <x v="1"/>
    <x v="0"/>
    <s v="CUST0321"/>
    <x v="0"/>
    <x v="0"/>
    <x v="9"/>
    <x v="23"/>
    <x v="2"/>
    <n v="10"/>
    <n v="25"/>
    <n v="1"/>
    <x v="2"/>
    <x v="6"/>
    <x v="3"/>
    <n v="2"/>
    <s v="Delivered"/>
    <n v="23.75"/>
    <n v="16"/>
    <n v="7.75"/>
    <n v="0.32631578947368423"/>
  </r>
  <r>
    <s v="ORD0044"/>
    <d v="2025-07-20T00:00:00"/>
    <x v="1"/>
    <x v="0"/>
    <s v="CUST0228"/>
    <x v="0"/>
    <x v="3"/>
    <x v="0"/>
    <x v="20"/>
    <x v="1"/>
    <n v="5"/>
    <n v="15"/>
    <n v="2"/>
    <x v="4"/>
    <x v="2"/>
    <x v="3"/>
    <n v="5"/>
    <s v="Delivered"/>
    <n v="22.5"/>
    <n v="22"/>
    <n v="0.5"/>
    <n v="2.2222222222222223E-2"/>
  </r>
  <r>
    <s v="ORD0045"/>
    <d v="2025-07-21T00:00:00"/>
    <x v="1"/>
    <x v="0"/>
    <s v="CUST0116"/>
    <x v="0"/>
    <x v="1"/>
    <x v="8"/>
    <x v="12"/>
    <x v="1"/>
    <n v="8"/>
    <n v="25"/>
    <n v="1"/>
    <x v="5"/>
    <x v="0"/>
    <x v="3"/>
    <n v="6"/>
    <s v="Delivered"/>
    <n v="22.5"/>
    <n v="22"/>
    <n v="0.5"/>
    <n v="2.2222222222222223E-2"/>
  </r>
  <r>
    <s v="ORD0046"/>
    <d v="2025-07-22T00:00:00"/>
    <x v="1"/>
    <x v="0"/>
    <s v="CUST0029"/>
    <x v="0"/>
    <x v="2"/>
    <x v="5"/>
    <x v="23"/>
    <x v="2"/>
    <n v="10"/>
    <n v="25"/>
    <n v="4"/>
    <x v="1"/>
    <x v="1"/>
    <x v="3"/>
    <n v="4"/>
    <s v="Delivered"/>
    <n v="85"/>
    <n v="53"/>
    <n v="32"/>
    <n v="0.37647058823529411"/>
  </r>
  <r>
    <s v="ORD0047"/>
    <d v="2025-07-23T00:00:00"/>
    <x v="1"/>
    <x v="0"/>
    <s v="CUST0378"/>
    <x v="2"/>
    <x v="3"/>
    <x v="0"/>
    <x v="23"/>
    <x v="2"/>
    <n v="10"/>
    <n v="25"/>
    <n v="3"/>
    <x v="1"/>
    <x v="7"/>
    <x v="2"/>
    <n v="2"/>
    <s v="Cancelled"/>
    <n v="63.75"/>
    <n v="35"/>
    <n v="28.75"/>
    <n v="0.45098039215686275"/>
  </r>
  <r>
    <s v="ORD0048"/>
    <d v="2025-07-24T00:00:00"/>
    <x v="1"/>
    <x v="0"/>
    <s v="CUST0357"/>
    <x v="0"/>
    <x v="3"/>
    <x v="6"/>
    <x v="20"/>
    <x v="1"/>
    <n v="5"/>
    <n v="15"/>
    <n v="2"/>
    <x v="1"/>
    <x v="8"/>
    <x v="2"/>
    <n v="5"/>
    <s v="Delivered"/>
    <n v="25.5"/>
    <n v="20"/>
    <n v="5.5"/>
    <n v="0.21568627450980393"/>
  </r>
  <r>
    <s v="ORD0049"/>
    <d v="2025-07-25T00:00:00"/>
    <x v="1"/>
    <x v="0"/>
    <s v="CUST0239"/>
    <x v="0"/>
    <x v="1"/>
    <x v="7"/>
    <x v="13"/>
    <x v="0"/>
    <n v="100"/>
    <n v="170"/>
    <n v="2"/>
    <x v="2"/>
    <x v="3"/>
    <x v="3"/>
    <n v="7"/>
    <s v="Delivered"/>
    <n v="323"/>
    <n v="215"/>
    <n v="108"/>
    <n v="0.33436532507739936"/>
  </r>
  <r>
    <s v="ORD0050"/>
    <d v="2025-07-26T00:00:00"/>
    <x v="1"/>
    <x v="0"/>
    <s v="CUST0254"/>
    <x v="0"/>
    <x v="3"/>
    <x v="1"/>
    <x v="24"/>
    <x v="0"/>
    <n v="60"/>
    <n v="120"/>
    <n v="2"/>
    <x v="5"/>
    <x v="3"/>
    <x v="0"/>
    <n v="4"/>
    <s v="Delivered"/>
    <n v="216"/>
    <n v="135"/>
    <n v="81"/>
    <n v="0.375"/>
  </r>
  <r>
    <s v="ORD0051"/>
    <d v="2025-07-27T00:00:00"/>
    <x v="1"/>
    <x v="0"/>
    <s v="CUST0369"/>
    <x v="0"/>
    <x v="3"/>
    <x v="6"/>
    <x v="3"/>
    <x v="3"/>
    <n v="45"/>
    <n v="90"/>
    <n v="3"/>
    <x v="3"/>
    <x v="0"/>
    <x v="3"/>
    <n v="5"/>
    <s v="Delivered"/>
    <n v="216"/>
    <n v="149"/>
    <n v="67"/>
    <n v="0.31018518518518517"/>
  </r>
  <r>
    <s v="ORD0052"/>
    <d v="2025-07-28T00:00:00"/>
    <x v="1"/>
    <x v="0"/>
    <s v="CUST0312"/>
    <x v="0"/>
    <x v="3"/>
    <x v="8"/>
    <x v="25"/>
    <x v="3"/>
    <n v="30"/>
    <n v="60"/>
    <n v="3"/>
    <x v="3"/>
    <x v="3"/>
    <x v="0"/>
    <n v="2"/>
    <s v="Delivered"/>
    <n v="144"/>
    <n v="105"/>
    <n v="39"/>
    <n v="0.27083333333333331"/>
  </r>
  <r>
    <s v="ORD0053"/>
    <d v="2025-07-29T00:00:00"/>
    <x v="1"/>
    <x v="0"/>
    <s v="CUST0388"/>
    <x v="0"/>
    <x v="3"/>
    <x v="5"/>
    <x v="5"/>
    <x v="0"/>
    <n v="90"/>
    <n v="160"/>
    <n v="3"/>
    <x v="2"/>
    <x v="1"/>
    <x v="1"/>
    <n v="2"/>
    <s v="Delivered"/>
    <n v="456"/>
    <n v="283"/>
    <n v="173"/>
    <n v="0.37938596491228072"/>
  </r>
  <r>
    <s v="ORD0054"/>
    <d v="2025-07-30T00:00:00"/>
    <x v="1"/>
    <x v="0"/>
    <s v="CUST0352"/>
    <x v="0"/>
    <x v="0"/>
    <x v="8"/>
    <x v="14"/>
    <x v="0"/>
    <n v="20"/>
    <n v="45"/>
    <n v="3"/>
    <x v="3"/>
    <x v="8"/>
    <x v="3"/>
    <n v="2"/>
    <s v="Delivered"/>
    <n v="108"/>
    <n v="70"/>
    <n v="38"/>
    <n v="0.35185185185185186"/>
  </r>
  <r>
    <s v="ORD0055"/>
    <d v="2025-07-31T00:00:00"/>
    <x v="1"/>
    <x v="0"/>
    <s v="CUST0300"/>
    <x v="1"/>
    <x v="3"/>
    <x v="3"/>
    <x v="16"/>
    <x v="4"/>
    <n v="70"/>
    <n v="110"/>
    <n v="7"/>
    <x v="3"/>
    <x v="3"/>
    <x v="0"/>
    <n v="4"/>
    <s v="Delivered"/>
    <n v="616"/>
    <n v="505"/>
    <n v="111"/>
    <n v="0.18019480519480519"/>
  </r>
  <r>
    <s v="ORD0056"/>
    <d v="2025-08-01T00:00:00"/>
    <x v="2"/>
    <x v="0"/>
    <s v="CUST0258"/>
    <x v="0"/>
    <x v="3"/>
    <x v="6"/>
    <x v="19"/>
    <x v="2"/>
    <n v="18"/>
    <n v="40"/>
    <n v="2"/>
    <x v="5"/>
    <x v="3"/>
    <x v="1"/>
    <n v="2"/>
    <s v="Delivered"/>
    <n v="72"/>
    <n v="51"/>
    <n v="21"/>
    <n v="0.29166666666666669"/>
  </r>
  <r>
    <s v="ORD0057"/>
    <d v="2025-08-02T00:00:00"/>
    <x v="2"/>
    <x v="0"/>
    <s v="CUST0046"/>
    <x v="2"/>
    <x v="0"/>
    <x v="5"/>
    <x v="20"/>
    <x v="1"/>
    <n v="5"/>
    <n v="15"/>
    <n v="2"/>
    <x v="3"/>
    <x v="7"/>
    <x v="3"/>
    <n v="4"/>
    <s v="Delivered"/>
    <n v="24"/>
    <n v="15"/>
    <n v="9"/>
    <n v="0.375"/>
  </r>
  <r>
    <s v="ORD0058"/>
    <d v="2025-08-03T00:00:00"/>
    <x v="2"/>
    <x v="0"/>
    <s v="CUST0183"/>
    <x v="2"/>
    <x v="3"/>
    <x v="2"/>
    <x v="26"/>
    <x v="4"/>
    <n v="700"/>
    <n v="900"/>
    <n v="3"/>
    <x v="0"/>
    <x v="1"/>
    <x v="2"/>
    <n v="3"/>
    <s v="Delivered"/>
    <n v="2700"/>
    <n v="2113"/>
    <n v="587"/>
    <n v="0.21740740740740741"/>
  </r>
  <r>
    <s v="ORD0059"/>
    <d v="2025-08-04T00:00:00"/>
    <x v="2"/>
    <x v="0"/>
    <s v="CUST0276"/>
    <x v="0"/>
    <x v="2"/>
    <x v="1"/>
    <x v="20"/>
    <x v="1"/>
    <n v="5"/>
    <n v="15"/>
    <n v="4"/>
    <x v="3"/>
    <x v="9"/>
    <x v="1"/>
    <n v="5"/>
    <s v="Delivered"/>
    <n v="48"/>
    <n v="27"/>
    <n v="21"/>
    <n v="0.4375"/>
  </r>
  <r>
    <s v="ORD0060"/>
    <d v="2025-08-05T00:00:00"/>
    <x v="2"/>
    <x v="0"/>
    <s v="CUST0059"/>
    <x v="0"/>
    <x v="2"/>
    <x v="6"/>
    <x v="21"/>
    <x v="0"/>
    <n v="50"/>
    <n v="95"/>
    <n v="4"/>
    <x v="5"/>
    <x v="8"/>
    <x v="2"/>
    <n v="2"/>
    <s v="Delivered"/>
    <n v="342"/>
    <n v="210"/>
    <n v="132"/>
    <n v="0.38596491228070173"/>
  </r>
  <r>
    <s v="ORD0061"/>
    <d v="2025-08-06T00:00:00"/>
    <x v="2"/>
    <x v="0"/>
    <s v="CUST0298"/>
    <x v="0"/>
    <x v="2"/>
    <x v="0"/>
    <x v="9"/>
    <x v="3"/>
    <n v="15"/>
    <n v="35"/>
    <n v="3"/>
    <x v="2"/>
    <x v="4"/>
    <x v="0"/>
    <n v="3"/>
    <s v="Delivered"/>
    <n v="99.75"/>
    <n v="53"/>
    <n v="46.75"/>
    <n v="0.46867167919799496"/>
  </r>
  <r>
    <s v="ORD0062"/>
    <d v="2025-08-07T00:00:00"/>
    <x v="2"/>
    <x v="0"/>
    <s v="CUST0243"/>
    <x v="2"/>
    <x v="0"/>
    <x v="0"/>
    <x v="25"/>
    <x v="3"/>
    <n v="30"/>
    <n v="60"/>
    <n v="3"/>
    <x v="4"/>
    <x v="9"/>
    <x v="2"/>
    <n v="2"/>
    <s v="Delivered"/>
    <n v="135"/>
    <n v="97"/>
    <n v="38"/>
    <n v="0.2814814814814815"/>
  </r>
  <r>
    <s v="ORD0063"/>
    <d v="2025-08-08T00:00:00"/>
    <x v="2"/>
    <x v="0"/>
    <s v="CUST0198"/>
    <x v="2"/>
    <x v="0"/>
    <x v="6"/>
    <x v="21"/>
    <x v="0"/>
    <n v="50"/>
    <n v="95"/>
    <n v="4"/>
    <x v="3"/>
    <x v="6"/>
    <x v="2"/>
    <n v="2"/>
    <s v="Delivered"/>
    <n v="304"/>
    <n v="206"/>
    <n v="98"/>
    <n v="0.32236842105263158"/>
  </r>
  <r>
    <s v="ORD0064"/>
    <d v="2025-08-09T00:00:00"/>
    <x v="2"/>
    <x v="0"/>
    <s v="CUST0173"/>
    <x v="0"/>
    <x v="3"/>
    <x v="8"/>
    <x v="0"/>
    <x v="0"/>
    <n v="35"/>
    <n v="70"/>
    <n v="4"/>
    <x v="2"/>
    <x v="0"/>
    <x v="1"/>
    <n v="5"/>
    <s v="Delivered"/>
    <n v="266"/>
    <n v="154"/>
    <n v="112"/>
    <n v="0.42105263157894735"/>
  </r>
  <r>
    <s v="ORD0065"/>
    <d v="2025-08-10T00:00:00"/>
    <x v="2"/>
    <x v="0"/>
    <s v="CUST0139"/>
    <x v="1"/>
    <x v="3"/>
    <x v="2"/>
    <x v="22"/>
    <x v="4"/>
    <n v="45"/>
    <n v="80"/>
    <n v="7"/>
    <x v="4"/>
    <x v="8"/>
    <x v="0"/>
    <n v="5"/>
    <s v="Delivered"/>
    <n v="420"/>
    <n v="325"/>
    <n v="95"/>
    <n v="0.22619047619047619"/>
  </r>
  <r>
    <s v="ORD0066"/>
    <d v="2025-08-11T00:00:00"/>
    <x v="2"/>
    <x v="0"/>
    <s v="CUST0258"/>
    <x v="0"/>
    <x v="2"/>
    <x v="3"/>
    <x v="26"/>
    <x v="4"/>
    <n v="700"/>
    <n v="900"/>
    <n v="4"/>
    <x v="1"/>
    <x v="9"/>
    <x v="1"/>
    <n v="2"/>
    <s v="Returned"/>
    <n v="3060"/>
    <n v="2807"/>
    <n v="253"/>
    <n v="8.2679738562091501E-2"/>
  </r>
  <r>
    <s v="ORD0067"/>
    <d v="2025-08-12T00:00:00"/>
    <x v="2"/>
    <x v="0"/>
    <s v="CUST0361"/>
    <x v="0"/>
    <x v="1"/>
    <x v="6"/>
    <x v="13"/>
    <x v="0"/>
    <n v="100"/>
    <n v="170"/>
    <n v="2"/>
    <x v="5"/>
    <x v="11"/>
    <x v="1"/>
    <n v="6"/>
    <s v="Delivered"/>
    <n v="306"/>
    <n v="220"/>
    <n v="86"/>
    <n v="0.28104575163398693"/>
  </r>
  <r>
    <s v="ORD0068"/>
    <d v="2025-08-13T00:00:00"/>
    <x v="2"/>
    <x v="0"/>
    <s v="CUST0337"/>
    <x v="0"/>
    <x v="2"/>
    <x v="6"/>
    <x v="27"/>
    <x v="2"/>
    <n v="35"/>
    <n v="70"/>
    <n v="2"/>
    <x v="3"/>
    <x v="12"/>
    <x v="1"/>
    <n v="4"/>
    <s v="Delivered"/>
    <n v="112"/>
    <n v="79"/>
    <n v="33"/>
    <n v="0.29464285714285715"/>
  </r>
  <r>
    <s v="ORD0069"/>
    <d v="2025-08-14T00:00:00"/>
    <x v="2"/>
    <x v="0"/>
    <s v="CUST0334"/>
    <x v="0"/>
    <x v="3"/>
    <x v="6"/>
    <x v="10"/>
    <x v="4"/>
    <n v="20"/>
    <n v="45"/>
    <n v="2"/>
    <x v="0"/>
    <x v="3"/>
    <x v="3"/>
    <n v="3"/>
    <s v="Delivered"/>
    <n v="90"/>
    <n v="55"/>
    <n v="35"/>
    <n v="0.3888888888888889"/>
  </r>
  <r>
    <s v="ORD0070"/>
    <d v="2025-08-15T00:00:00"/>
    <x v="2"/>
    <x v="0"/>
    <s v="CUST0012"/>
    <x v="1"/>
    <x v="1"/>
    <x v="7"/>
    <x v="3"/>
    <x v="3"/>
    <n v="45"/>
    <n v="90"/>
    <n v="4"/>
    <x v="1"/>
    <x v="2"/>
    <x v="0"/>
    <n v="7"/>
    <s v="Delivered"/>
    <n v="306"/>
    <n v="192"/>
    <n v="114"/>
    <n v="0.37254901960784315"/>
  </r>
  <r>
    <s v="ORD0071"/>
    <d v="2025-08-16T00:00:00"/>
    <x v="2"/>
    <x v="0"/>
    <s v="CUST0220"/>
    <x v="0"/>
    <x v="2"/>
    <x v="0"/>
    <x v="20"/>
    <x v="1"/>
    <n v="5"/>
    <n v="15"/>
    <n v="1"/>
    <x v="3"/>
    <x v="7"/>
    <x v="3"/>
    <n v="5"/>
    <s v="Delivered"/>
    <n v="12"/>
    <n v="10"/>
    <n v="2"/>
    <n v="0.16666666666666666"/>
  </r>
  <r>
    <s v="ORD0072"/>
    <d v="2025-08-17T00:00:00"/>
    <x v="2"/>
    <x v="0"/>
    <s v="CUST0061"/>
    <x v="2"/>
    <x v="1"/>
    <x v="9"/>
    <x v="3"/>
    <x v="3"/>
    <n v="45"/>
    <n v="90"/>
    <n v="2"/>
    <x v="3"/>
    <x v="0"/>
    <x v="3"/>
    <n v="7"/>
    <s v="Delivered"/>
    <n v="144"/>
    <n v="104"/>
    <n v="40"/>
    <n v="0.27777777777777779"/>
  </r>
  <r>
    <s v="ORD0073"/>
    <d v="2025-08-18T00:00:00"/>
    <x v="2"/>
    <x v="0"/>
    <s v="CUST0147"/>
    <x v="0"/>
    <x v="0"/>
    <x v="0"/>
    <x v="10"/>
    <x v="4"/>
    <n v="20"/>
    <n v="45"/>
    <n v="1"/>
    <x v="4"/>
    <x v="7"/>
    <x v="2"/>
    <n v="5"/>
    <s v="Delivered"/>
    <n v="33.75"/>
    <n v="25"/>
    <n v="8.75"/>
    <n v="0.25925925925925924"/>
  </r>
  <r>
    <s v="ORD0074"/>
    <d v="2025-08-19T00:00:00"/>
    <x v="2"/>
    <x v="0"/>
    <s v="CUST0266"/>
    <x v="2"/>
    <x v="0"/>
    <x v="3"/>
    <x v="6"/>
    <x v="4"/>
    <n v="120"/>
    <n v="180"/>
    <n v="2"/>
    <x v="5"/>
    <x v="6"/>
    <x v="2"/>
    <n v="2"/>
    <s v="Delivered"/>
    <n v="324"/>
    <n v="246"/>
    <n v="78"/>
    <n v="0.24074074074074073"/>
  </r>
  <r>
    <s v="ORD0075"/>
    <d v="2025-08-20T00:00:00"/>
    <x v="2"/>
    <x v="0"/>
    <s v="CUST0374"/>
    <x v="0"/>
    <x v="0"/>
    <x v="3"/>
    <x v="26"/>
    <x v="4"/>
    <n v="700"/>
    <n v="900"/>
    <n v="1"/>
    <x v="3"/>
    <x v="3"/>
    <x v="2"/>
    <n v="2"/>
    <s v="Delivered"/>
    <n v="720"/>
    <n v="715"/>
    <n v="5"/>
    <n v="6.9444444444444441E-3"/>
  </r>
  <r>
    <s v="ORD0076"/>
    <d v="2025-08-21T00:00:00"/>
    <x v="2"/>
    <x v="0"/>
    <s v="CUST0164"/>
    <x v="0"/>
    <x v="0"/>
    <x v="8"/>
    <x v="27"/>
    <x v="2"/>
    <n v="35"/>
    <n v="70"/>
    <n v="1"/>
    <x v="4"/>
    <x v="7"/>
    <x v="1"/>
    <n v="2"/>
    <s v="Delivered"/>
    <n v="52.5"/>
    <n v="40"/>
    <n v="12.5"/>
    <n v="0.23809523809523808"/>
  </r>
  <r>
    <s v="ORD0077"/>
    <d v="2025-08-22T00:00:00"/>
    <x v="2"/>
    <x v="0"/>
    <s v="CUST0142"/>
    <x v="0"/>
    <x v="3"/>
    <x v="2"/>
    <x v="28"/>
    <x v="3"/>
    <n v="12"/>
    <n v="30"/>
    <n v="3"/>
    <x v="3"/>
    <x v="6"/>
    <x v="2"/>
    <n v="5"/>
    <s v="Delivered"/>
    <n v="72"/>
    <n v="42"/>
    <n v="30"/>
    <n v="0.41666666666666669"/>
  </r>
  <r>
    <s v="ORD0078"/>
    <d v="2025-08-23T00:00:00"/>
    <x v="2"/>
    <x v="0"/>
    <s v="CUST0225"/>
    <x v="0"/>
    <x v="1"/>
    <x v="9"/>
    <x v="4"/>
    <x v="4"/>
    <n v="450"/>
    <n v="620"/>
    <n v="3"/>
    <x v="1"/>
    <x v="13"/>
    <x v="3"/>
    <n v="5"/>
    <s v="Delivered"/>
    <n v="1581"/>
    <n v="1366"/>
    <n v="215"/>
    <n v="0.1359898798228969"/>
  </r>
  <r>
    <s v="ORD0079"/>
    <d v="2025-08-24T00:00:00"/>
    <x v="2"/>
    <x v="0"/>
    <s v="CUST0080"/>
    <x v="1"/>
    <x v="0"/>
    <x v="6"/>
    <x v="28"/>
    <x v="3"/>
    <n v="12"/>
    <n v="30"/>
    <n v="5"/>
    <x v="3"/>
    <x v="12"/>
    <x v="1"/>
    <n v="2"/>
    <s v="Delivered"/>
    <n v="120"/>
    <n v="69"/>
    <n v="51"/>
    <n v="0.42499999999999999"/>
  </r>
  <r>
    <s v="ORD0080"/>
    <d v="2025-08-25T00:00:00"/>
    <x v="2"/>
    <x v="0"/>
    <s v="CUST0101"/>
    <x v="0"/>
    <x v="3"/>
    <x v="5"/>
    <x v="11"/>
    <x v="1"/>
    <n v="22"/>
    <n v="60"/>
    <n v="1"/>
    <x v="1"/>
    <x v="9"/>
    <x v="0"/>
    <n v="5"/>
    <s v="Delivered"/>
    <n v="51"/>
    <n v="29"/>
    <n v="22"/>
    <n v="0.43137254901960786"/>
  </r>
  <r>
    <s v="ORD0081"/>
    <d v="2025-08-26T00:00:00"/>
    <x v="2"/>
    <x v="0"/>
    <s v="CUST0006"/>
    <x v="0"/>
    <x v="3"/>
    <x v="2"/>
    <x v="0"/>
    <x v="0"/>
    <n v="35"/>
    <n v="70"/>
    <n v="4"/>
    <x v="3"/>
    <x v="0"/>
    <x v="3"/>
    <n v="3"/>
    <s v="Delivered"/>
    <n v="224"/>
    <n v="154"/>
    <n v="70"/>
    <n v="0.3125"/>
  </r>
  <r>
    <s v="ORD0082"/>
    <d v="2025-08-27T00:00:00"/>
    <x v="2"/>
    <x v="0"/>
    <s v="CUST0225"/>
    <x v="2"/>
    <x v="0"/>
    <x v="0"/>
    <x v="23"/>
    <x v="2"/>
    <n v="10"/>
    <n v="25"/>
    <n v="1"/>
    <x v="3"/>
    <x v="2"/>
    <x v="0"/>
    <n v="3"/>
    <s v="Delivered"/>
    <n v="20"/>
    <n v="22"/>
    <n v="-2"/>
    <n v="-0.1"/>
  </r>
  <r>
    <s v="ORD0083"/>
    <d v="2025-08-28T00:00:00"/>
    <x v="2"/>
    <x v="0"/>
    <s v="CUST0186"/>
    <x v="2"/>
    <x v="0"/>
    <x v="7"/>
    <x v="9"/>
    <x v="3"/>
    <n v="15"/>
    <n v="35"/>
    <n v="4"/>
    <x v="2"/>
    <x v="9"/>
    <x v="0"/>
    <n v="4"/>
    <s v="Delivered"/>
    <n v="133"/>
    <n v="67"/>
    <n v="66"/>
    <n v="0.49624060150375937"/>
  </r>
  <r>
    <s v="ORD0084"/>
    <d v="2025-08-29T00:00:00"/>
    <x v="2"/>
    <x v="0"/>
    <s v="CUST0318"/>
    <x v="2"/>
    <x v="2"/>
    <x v="3"/>
    <x v="28"/>
    <x v="3"/>
    <n v="12"/>
    <n v="30"/>
    <n v="2"/>
    <x v="4"/>
    <x v="7"/>
    <x v="2"/>
    <n v="2"/>
    <s v="Delivered"/>
    <n v="45"/>
    <n v="29"/>
    <n v="16"/>
    <n v="0.35555555555555557"/>
  </r>
  <r>
    <s v="ORD0085"/>
    <d v="2025-08-30T00:00:00"/>
    <x v="2"/>
    <x v="0"/>
    <s v="CUST0082"/>
    <x v="1"/>
    <x v="1"/>
    <x v="6"/>
    <x v="13"/>
    <x v="0"/>
    <n v="100"/>
    <n v="170"/>
    <n v="2"/>
    <x v="5"/>
    <x v="13"/>
    <x v="0"/>
    <n v="6"/>
    <s v="Delivered"/>
    <n v="306"/>
    <n v="216"/>
    <n v="90"/>
    <n v="0.29411764705882354"/>
  </r>
  <r>
    <s v="ORD0086"/>
    <d v="2025-08-31T00:00:00"/>
    <x v="2"/>
    <x v="0"/>
    <s v="CUST0374"/>
    <x v="1"/>
    <x v="3"/>
    <x v="0"/>
    <x v="28"/>
    <x v="3"/>
    <n v="12"/>
    <n v="30"/>
    <n v="3"/>
    <x v="1"/>
    <x v="0"/>
    <x v="1"/>
    <n v="2"/>
    <s v="Delivered"/>
    <n v="76.5"/>
    <n v="50"/>
    <n v="26.5"/>
    <n v="0.34640522875816993"/>
  </r>
  <r>
    <s v="ORD0087"/>
    <d v="2025-09-01T00:00:00"/>
    <x v="3"/>
    <x v="0"/>
    <s v="CUST0180"/>
    <x v="1"/>
    <x v="1"/>
    <x v="2"/>
    <x v="22"/>
    <x v="4"/>
    <n v="45"/>
    <n v="80"/>
    <n v="2"/>
    <x v="3"/>
    <x v="0"/>
    <x v="1"/>
    <n v="7"/>
    <s v="Delivered"/>
    <n v="128"/>
    <n v="104"/>
    <n v="24"/>
    <n v="0.1875"/>
  </r>
  <r>
    <s v="ORD0088"/>
    <d v="2025-09-02T00:00:00"/>
    <x v="3"/>
    <x v="0"/>
    <s v="CUST0078"/>
    <x v="0"/>
    <x v="0"/>
    <x v="4"/>
    <x v="27"/>
    <x v="2"/>
    <n v="35"/>
    <n v="70"/>
    <n v="2"/>
    <x v="1"/>
    <x v="12"/>
    <x v="0"/>
    <n v="4"/>
    <s v="Delivered"/>
    <n v="119"/>
    <n v="79"/>
    <n v="40"/>
    <n v="0.33613445378151263"/>
  </r>
  <r>
    <s v="ORD0089"/>
    <d v="2025-09-03T00:00:00"/>
    <x v="3"/>
    <x v="0"/>
    <s v="CUST0396"/>
    <x v="1"/>
    <x v="0"/>
    <x v="7"/>
    <x v="22"/>
    <x v="4"/>
    <n v="45"/>
    <n v="80"/>
    <n v="5"/>
    <x v="4"/>
    <x v="3"/>
    <x v="2"/>
    <n v="5"/>
    <s v="Delivered"/>
    <n v="300"/>
    <n v="240"/>
    <n v="60"/>
    <n v="0.2"/>
  </r>
  <r>
    <s v="ORD0090"/>
    <d v="2025-09-04T00:00:00"/>
    <x v="3"/>
    <x v="0"/>
    <s v="CUST0009"/>
    <x v="1"/>
    <x v="3"/>
    <x v="3"/>
    <x v="19"/>
    <x v="2"/>
    <n v="18"/>
    <n v="40"/>
    <n v="6"/>
    <x v="2"/>
    <x v="7"/>
    <x v="0"/>
    <n v="5"/>
    <s v="Delivered"/>
    <n v="228"/>
    <n v="113"/>
    <n v="115"/>
    <n v="0.50438596491228072"/>
  </r>
  <r>
    <s v="ORD0091"/>
    <d v="2025-09-05T00:00:00"/>
    <x v="3"/>
    <x v="0"/>
    <s v="CUST0327"/>
    <x v="0"/>
    <x v="3"/>
    <x v="1"/>
    <x v="22"/>
    <x v="4"/>
    <n v="45"/>
    <n v="80"/>
    <n v="3"/>
    <x v="2"/>
    <x v="8"/>
    <x v="1"/>
    <n v="5"/>
    <s v="Delivered"/>
    <n v="228"/>
    <n v="145"/>
    <n v="83"/>
    <n v="0.36403508771929827"/>
  </r>
  <r>
    <s v="ORD0092"/>
    <d v="2025-09-06T00:00:00"/>
    <x v="3"/>
    <x v="0"/>
    <s v="CUST0334"/>
    <x v="0"/>
    <x v="1"/>
    <x v="0"/>
    <x v="13"/>
    <x v="0"/>
    <n v="100"/>
    <n v="170"/>
    <n v="3"/>
    <x v="5"/>
    <x v="14"/>
    <x v="0"/>
    <n v="4"/>
    <s v="Delivered"/>
    <n v="459"/>
    <n v="318"/>
    <n v="141"/>
    <n v="0.30718954248366015"/>
  </r>
  <r>
    <s v="ORD0093"/>
    <d v="2025-09-07T00:00:00"/>
    <x v="3"/>
    <x v="0"/>
    <s v="CUST0038"/>
    <x v="1"/>
    <x v="2"/>
    <x v="8"/>
    <x v="4"/>
    <x v="4"/>
    <n v="450"/>
    <n v="620"/>
    <n v="3"/>
    <x v="0"/>
    <x v="9"/>
    <x v="1"/>
    <n v="3"/>
    <s v="Delivered"/>
    <n v="1860"/>
    <n v="1357"/>
    <n v="503"/>
    <n v="0.27043010752688174"/>
  </r>
  <r>
    <s v="ORD0094"/>
    <d v="2025-09-08T00:00:00"/>
    <x v="3"/>
    <x v="0"/>
    <s v="CUST0064"/>
    <x v="0"/>
    <x v="1"/>
    <x v="5"/>
    <x v="12"/>
    <x v="1"/>
    <n v="8"/>
    <n v="25"/>
    <n v="1"/>
    <x v="3"/>
    <x v="2"/>
    <x v="0"/>
    <n v="5"/>
    <s v="Delivered"/>
    <n v="20"/>
    <n v="20"/>
    <n v="0"/>
    <n v="0"/>
  </r>
  <r>
    <s v="ORD0095"/>
    <d v="2025-09-09T00:00:00"/>
    <x v="3"/>
    <x v="0"/>
    <s v="CUST0317"/>
    <x v="0"/>
    <x v="2"/>
    <x v="2"/>
    <x v="14"/>
    <x v="0"/>
    <n v="20"/>
    <n v="45"/>
    <n v="2"/>
    <x v="4"/>
    <x v="0"/>
    <x v="3"/>
    <n v="5"/>
    <s v="Delivered"/>
    <n v="67.5"/>
    <n v="54"/>
    <n v="13.5"/>
    <n v="0.2"/>
  </r>
  <r>
    <s v="ORD0096"/>
    <d v="2025-09-10T00:00:00"/>
    <x v="3"/>
    <x v="0"/>
    <s v="CUST0077"/>
    <x v="0"/>
    <x v="0"/>
    <x v="0"/>
    <x v="23"/>
    <x v="2"/>
    <n v="10"/>
    <n v="25"/>
    <n v="4"/>
    <x v="3"/>
    <x v="4"/>
    <x v="1"/>
    <n v="5"/>
    <s v="Delivered"/>
    <n v="80"/>
    <n v="48"/>
    <n v="32"/>
    <n v="0.4"/>
  </r>
  <r>
    <s v="ORD0097"/>
    <d v="2025-09-11T00:00:00"/>
    <x v="3"/>
    <x v="0"/>
    <s v="CUST0249"/>
    <x v="0"/>
    <x v="3"/>
    <x v="6"/>
    <x v="28"/>
    <x v="3"/>
    <n v="12"/>
    <n v="30"/>
    <n v="4"/>
    <x v="3"/>
    <x v="4"/>
    <x v="3"/>
    <n v="2"/>
    <s v="Delivered"/>
    <n v="96"/>
    <n v="56"/>
    <n v="40"/>
    <n v="0.41666666666666669"/>
  </r>
  <r>
    <s v="ORD0098"/>
    <d v="2025-09-12T00:00:00"/>
    <x v="3"/>
    <x v="0"/>
    <s v="CUST0146"/>
    <x v="0"/>
    <x v="3"/>
    <x v="4"/>
    <x v="25"/>
    <x v="3"/>
    <n v="30"/>
    <n v="60"/>
    <n v="1"/>
    <x v="0"/>
    <x v="2"/>
    <x v="1"/>
    <n v="4"/>
    <s v="Delivered"/>
    <n v="60"/>
    <n v="42"/>
    <n v="18"/>
    <n v="0.3"/>
  </r>
  <r>
    <s v="ORD0099"/>
    <d v="2025-09-13T00:00:00"/>
    <x v="3"/>
    <x v="0"/>
    <s v="CUST0019"/>
    <x v="0"/>
    <x v="3"/>
    <x v="4"/>
    <x v="21"/>
    <x v="0"/>
    <n v="50"/>
    <n v="95"/>
    <n v="4"/>
    <x v="0"/>
    <x v="7"/>
    <x v="2"/>
    <n v="5"/>
    <s v="Delivered"/>
    <n v="380"/>
    <n v="205"/>
    <n v="175"/>
    <n v="0.46052631578947367"/>
  </r>
  <r>
    <s v="ORD0100"/>
    <d v="2025-09-14T00:00:00"/>
    <x v="3"/>
    <x v="0"/>
    <s v="CUST0049"/>
    <x v="0"/>
    <x v="2"/>
    <x v="2"/>
    <x v="16"/>
    <x v="4"/>
    <n v="70"/>
    <n v="110"/>
    <n v="3"/>
    <x v="2"/>
    <x v="7"/>
    <x v="2"/>
    <n v="4"/>
    <s v="Returned"/>
    <n v="313.5"/>
    <n v="215"/>
    <n v="98.5"/>
    <n v="0.31419457735247208"/>
  </r>
  <r>
    <s v="ORD0101"/>
    <d v="2025-09-15T00:00:00"/>
    <x v="3"/>
    <x v="0"/>
    <s v="CUST0064"/>
    <x v="1"/>
    <x v="0"/>
    <x v="3"/>
    <x v="2"/>
    <x v="2"/>
    <n v="25"/>
    <n v="55"/>
    <n v="7"/>
    <x v="5"/>
    <x v="1"/>
    <x v="2"/>
    <n v="2"/>
    <s v="Delivered"/>
    <n v="346.5"/>
    <n v="188"/>
    <n v="158.5"/>
    <n v="0.45743145743145741"/>
  </r>
  <r>
    <s v="ORD0102"/>
    <d v="2025-09-16T00:00:00"/>
    <x v="3"/>
    <x v="0"/>
    <s v="CUST0263"/>
    <x v="1"/>
    <x v="0"/>
    <x v="4"/>
    <x v="24"/>
    <x v="0"/>
    <n v="60"/>
    <n v="120"/>
    <n v="7"/>
    <x v="1"/>
    <x v="9"/>
    <x v="1"/>
    <n v="3"/>
    <s v="Delivered"/>
    <n v="714"/>
    <n v="427"/>
    <n v="287"/>
    <n v="0.40196078431372551"/>
  </r>
  <r>
    <s v="ORD0103"/>
    <d v="2025-09-17T00:00:00"/>
    <x v="3"/>
    <x v="0"/>
    <s v="CUST0282"/>
    <x v="0"/>
    <x v="2"/>
    <x v="9"/>
    <x v="10"/>
    <x v="4"/>
    <n v="20"/>
    <n v="45"/>
    <n v="1"/>
    <x v="5"/>
    <x v="8"/>
    <x v="0"/>
    <n v="2"/>
    <s v="Delivered"/>
    <n v="40.5"/>
    <n v="30"/>
    <n v="10.5"/>
    <n v="0.25925925925925924"/>
  </r>
  <r>
    <s v="ORD0104"/>
    <d v="2025-09-18T00:00:00"/>
    <x v="3"/>
    <x v="0"/>
    <s v="CUST0171"/>
    <x v="0"/>
    <x v="2"/>
    <x v="0"/>
    <x v="17"/>
    <x v="1"/>
    <n v="18"/>
    <n v="45"/>
    <n v="4"/>
    <x v="3"/>
    <x v="3"/>
    <x v="3"/>
    <n v="5"/>
    <s v="Delivered"/>
    <n v="144"/>
    <n v="87"/>
    <n v="57"/>
    <n v="0.39583333333333331"/>
  </r>
  <r>
    <s v="ORD0105"/>
    <d v="2025-09-19T00:00:00"/>
    <x v="3"/>
    <x v="0"/>
    <s v="CUST0139"/>
    <x v="0"/>
    <x v="0"/>
    <x v="6"/>
    <x v="11"/>
    <x v="1"/>
    <n v="22"/>
    <n v="60"/>
    <n v="1"/>
    <x v="2"/>
    <x v="3"/>
    <x v="3"/>
    <n v="5"/>
    <s v="Delivered"/>
    <n v="57"/>
    <n v="37"/>
    <n v="20"/>
    <n v="0.35087719298245612"/>
  </r>
  <r>
    <s v="ORD0106"/>
    <d v="2025-09-20T00:00:00"/>
    <x v="3"/>
    <x v="0"/>
    <s v="CUST0086"/>
    <x v="2"/>
    <x v="2"/>
    <x v="5"/>
    <x v="24"/>
    <x v="0"/>
    <n v="60"/>
    <n v="120"/>
    <n v="4"/>
    <x v="4"/>
    <x v="6"/>
    <x v="3"/>
    <n v="3"/>
    <s v="Delivered"/>
    <n v="360"/>
    <n v="246"/>
    <n v="114"/>
    <n v="0.31666666666666665"/>
  </r>
  <r>
    <s v="ORD0107"/>
    <d v="2025-09-21T00:00:00"/>
    <x v="3"/>
    <x v="0"/>
    <s v="CUST0032"/>
    <x v="1"/>
    <x v="0"/>
    <x v="6"/>
    <x v="7"/>
    <x v="1"/>
    <n v="18"/>
    <n v="40"/>
    <n v="6"/>
    <x v="5"/>
    <x v="8"/>
    <x v="1"/>
    <n v="4"/>
    <s v="Delivered"/>
    <n v="216"/>
    <n v="118"/>
    <n v="98"/>
    <n v="0.45370370370370372"/>
  </r>
  <r>
    <s v="ORD0108"/>
    <d v="2025-09-22T00:00:00"/>
    <x v="3"/>
    <x v="0"/>
    <s v="CUST0257"/>
    <x v="0"/>
    <x v="1"/>
    <x v="5"/>
    <x v="23"/>
    <x v="2"/>
    <n v="10"/>
    <n v="25"/>
    <n v="4"/>
    <x v="3"/>
    <x v="11"/>
    <x v="3"/>
    <n v="5"/>
    <s v="Delivered"/>
    <n v="80"/>
    <n v="60"/>
    <n v="20"/>
    <n v="0.25"/>
  </r>
  <r>
    <s v="ORD0109"/>
    <d v="2025-09-23T00:00:00"/>
    <x v="3"/>
    <x v="0"/>
    <s v="CUST0007"/>
    <x v="0"/>
    <x v="1"/>
    <x v="9"/>
    <x v="27"/>
    <x v="2"/>
    <n v="35"/>
    <n v="70"/>
    <n v="3"/>
    <x v="3"/>
    <x v="5"/>
    <x v="1"/>
    <n v="7"/>
    <s v="Delivered"/>
    <n v="168"/>
    <n v="124"/>
    <n v="44"/>
    <n v="0.26190476190476192"/>
  </r>
  <r>
    <s v="ORD0110"/>
    <d v="2025-09-24T00:00:00"/>
    <x v="3"/>
    <x v="0"/>
    <s v="CUST0129"/>
    <x v="1"/>
    <x v="0"/>
    <x v="7"/>
    <x v="16"/>
    <x v="4"/>
    <n v="70"/>
    <n v="110"/>
    <n v="5"/>
    <x v="0"/>
    <x v="12"/>
    <x v="0"/>
    <n v="5"/>
    <s v="Delivered"/>
    <n v="550"/>
    <n v="359"/>
    <n v="191"/>
    <n v="0.34727272727272729"/>
  </r>
  <r>
    <s v="ORD0111"/>
    <d v="2025-09-25T00:00:00"/>
    <x v="3"/>
    <x v="0"/>
    <s v="CUST0382"/>
    <x v="0"/>
    <x v="0"/>
    <x v="9"/>
    <x v="8"/>
    <x v="3"/>
    <n v="18"/>
    <n v="45"/>
    <n v="3"/>
    <x v="5"/>
    <x v="9"/>
    <x v="3"/>
    <n v="4"/>
    <s v="Delivered"/>
    <n v="121.5"/>
    <n v="61"/>
    <n v="60.5"/>
    <n v="0.49794238683127573"/>
  </r>
  <r>
    <s v="ORD0112"/>
    <d v="2025-09-26T00:00:00"/>
    <x v="3"/>
    <x v="0"/>
    <s v="CUST0297"/>
    <x v="1"/>
    <x v="1"/>
    <x v="9"/>
    <x v="24"/>
    <x v="0"/>
    <n v="60"/>
    <n v="120"/>
    <n v="7"/>
    <x v="2"/>
    <x v="13"/>
    <x v="0"/>
    <n v="6"/>
    <s v="Delivered"/>
    <n v="798"/>
    <n v="436"/>
    <n v="362"/>
    <n v="0.45363408521303256"/>
  </r>
  <r>
    <s v="ORD0113"/>
    <d v="2025-09-27T00:00:00"/>
    <x v="3"/>
    <x v="0"/>
    <s v="CUST0198"/>
    <x v="0"/>
    <x v="2"/>
    <x v="3"/>
    <x v="16"/>
    <x v="4"/>
    <n v="70"/>
    <n v="110"/>
    <n v="3"/>
    <x v="3"/>
    <x v="12"/>
    <x v="3"/>
    <n v="2"/>
    <s v="Delivered"/>
    <n v="264"/>
    <n v="219"/>
    <n v="45"/>
    <n v="0.17045454545454544"/>
  </r>
  <r>
    <s v="ORD0114"/>
    <d v="2025-09-28T00:00:00"/>
    <x v="3"/>
    <x v="0"/>
    <s v="CUST0227"/>
    <x v="2"/>
    <x v="1"/>
    <x v="1"/>
    <x v="0"/>
    <x v="0"/>
    <n v="35"/>
    <n v="70"/>
    <n v="4"/>
    <x v="2"/>
    <x v="15"/>
    <x v="0"/>
    <n v="6"/>
    <s v="Delivered"/>
    <n v="266"/>
    <n v="157"/>
    <n v="109"/>
    <n v="0.40977443609022557"/>
  </r>
  <r>
    <s v="ORD0115"/>
    <d v="2025-09-29T00:00:00"/>
    <x v="3"/>
    <x v="0"/>
    <s v="CUST0138"/>
    <x v="0"/>
    <x v="3"/>
    <x v="9"/>
    <x v="12"/>
    <x v="1"/>
    <n v="8"/>
    <n v="25"/>
    <n v="1"/>
    <x v="5"/>
    <x v="9"/>
    <x v="0"/>
    <n v="4"/>
    <s v="Delivered"/>
    <n v="22.5"/>
    <n v="15"/>
    <n v="7.5"/>
    <n v="0.33333333333333331"/>
  </r>
  <r>
    <s v="ORD0116"/>
    <d v="2025-09-30T00:00:00"/>
    <x v="3"/>
    <x v="0"/>
    <s v="CUST0024"/>
    <x v="0"/>
    <x v="1"/>
    <x v="6"/>
    <x v="17"/>
    <x v="1"/>
    <n v="18"/>
    <n v="45"/>
    <n v="3"/>
    <x v="1"/>
    <x v="2"/>
    <x v="1"/>
    <n v="4"/>
    <s v="Delivered"/>
    <n v="114.75"/>
    <n v="66"/>
    <n v="48.75"/>
    <n v="0.42483660130718953"/>
  </r>
  <r>
    <s v="ORD0117"/>
    <d v="2025-10-01T00:00:00"/>
    <x v="4"/>
    <x v="0"/>
    <s v="CUST0113"/>
    <x v="1"/>
    <x v="3"/>
    <x v="3"/>
    <x v="4"/>
    <x v="4"/>
    <n v="450"/>
    <n v="620"/>
    <n v="5"/>
    <x v="0"/>
    <x v="8"/>
    <x v="0"/>
    <n v="2"/>
    <s v="Delivered"/>
    <n v="3100"/>
    <n v="2260"/>
    <n v="840"/>
    <n v="0.2709677419354839"/>
  </r>
  <r>
    <s v="ORD0118"/>
    <d v="2025-10-02T00:00:00"/>
    <x v="4"/>
    <x v="0"/>
    <s v="CUST0122"/>
    <x v="2"/>
    <x v="1"/>
    <x v="9"/>
    <x v="0"/>
    <x v="0"/>
    <n v="35"/>
    <n v="70"/>
    <n v="2"/>
    <x v="1"/>
    <x v="1"/>
    <x v="2"/>
    <n v="5"/>
    <s v="Delivered"/>
    <n v="119"/>
    <n v="83"/>
    <n v="36"/>
    <n v="0.30252100840336132"/>
  </r>
  <r>
    <s v="ORD0119"/>
    <d v="2025-10-03T00:00:00"/>
    <x v="4"/>
    <x v="0"/>
    <s v="CUST0362"/>
    <x v="0"/>
    <x v="3"/>
    <x v="5"/>
    <x v="15"/>
    <x v="2"/>
    <n v="40"/>
    <n v="85"/>
    <n v="1"/>
    <x v="3"/>
    <x v="12"/>
    <x v="2"/>
    <n v="2"/>
    <s v="Delivered"/>
    <n v="68"/>
    <n v="49"/>
    <n v="19"/>
    <n v="0.27941176470588236"/>
  </r>
  <r>
    <s v="ORD0120"/>
    <d v="2025-10-04T00:00:00"/>
    <x v="4"/>
    <x v="0"/>
    <s v="CUST0034"/>
    <x v="0"/>
    <x v="0"/>
    <x v="1"/>
    <x v="23"/>
    <x v="2"/>
    <n v="10"/>
    <n v="25"/>
    <n v="4"/>
    <x v="0"/>
    <x v="4"/>
    <x v="0"/>
    <n v="5"/>
    <s v="Delivered"/>
    <n v="100"/>
    <n v="48"/>
    <n v="52"/>
    <n v="0.52"/>
  </r>
  <r>
    <s v="ORD0121"/>
    <d v="2025-10-05T00:00:00"/>
    <x v="4"/>
    <x v="0"/>
    <s v="CUST0002"/>
    <x v="0"/>
    <x v="1"/>
    <x v="0"/>
    <x v="2"/>
    <x v="2"/>
    <n v="25"/>
    <n v="55"/>
    <n v="4"/>
    <x v="4"/>
    <x v="13"/>
    <x v="0"/>
    <n v="7"/>
    <s v="Delivered"/>
    <n v="165"/>
    <n v="116"/>
    <n v="49"/>
    <n v="0.29696969696969699"/>
  </r>
  <r>
    <s v="ORD0122"/>
    <d v="2025-10-06T00:00:00"/>
    <x v="4"/>
    <x v="0"/>
    <s v="CUST0125"/>
    <x v="0"/>
    <x v="2"/>
    <x v="2"/>
    <x v="2"/>
    <x v="2"/>
    <n v="25"/>
    <n v="55"/>
    <n v="3"/>
    <x v="3"/>
    <x v="9"/>
    <x v="3"/>
    <n v="4"/>
    <s v="Delivered"/>
    <n v="132"/>
    <n v="82"/>
    <n v="50"/>
    <n v="0.37878787878787878"/>
  </r>
  <r>
    <s v="ORD0123"/>
    <d v="2025-10-07T00:00:00"/>
    <x v="4"/>
    <x v="0"/>
    <s v="CUST0399"/>
    <x v="2"/>
    <x v="2"/>
    <x v="1"/>
    <x v="11"/>
    <x v="1"/>
    <n v="22"/>
    <n v="60"/>
    <n v="4"/>
    <x v="1"/>
    <x v="10"/>
    <x v="1"/>
    <n v="2"/>
    <s v="Delivered"/>
    <n v="204"/>
    <n v="99"/>
    <n v="105"/>
    <n v="0.51470588235294112"/>
  </r>
  <r>
    <s v="ORD0124"/>
    <d v="2025-10-08T00:00:00"/>
    <x v="4"/>
    <x v="0"/>
    <s v="CUST0240"/>
    <x v="2"/>
    <x v="1"/>
    <x v="2"/>
    <x v="25"/>
    <x v="3"/>
    <n v="30"/>
    <n v="60"/>
    <n v="2"/>
    <x v="4"/>
    <x v="13"/>
    <x v="0"/>
    <n v="4"/>
    <s v="Delivered"/>
    <n v="90"/>
    <n v="76"/>
    <n v="14"/>
    <n v="0.15555555555555556"/>
  </r>
  <r>
    <s v="ORD0125"/>
    <d v="2025-10-09T00:00:00"/>
    <x v="4"/>
    <x v="0"/>
    <s v="CUST0380"/>
    <x v="1"/>
    <x v="1"/>
    <x v="1"/>
    <x v="14"/>
    <x v="0"/>
    <n v="20"/>
    <n v="45"/>
    <n v="6"/>
    <x v="4"/>
    <x v="3"/>
    <x v="3"/>
    <n v="4"/>
    <s v="Delivered"/>
    <n v="202.5"/>
    <n v="135"/>
    <n v="67.5"/>
    <n v="0.33333333333333331"/>
  </r>
  <r>
    <s v="ORD0126"/>
    <d v="2025-10-10T00:00:00"/>
    <x v="4"/>
    <x v="0"/>
    <s v="CUST0341"/>
    <x v="1"/>
    <x v="0"/>
    <x v="5"/>
    <x v="9"/>
    <x v="3"/>
    <n v="15"/>
    <n v="35"/>
    <n v="7"/>
    <x v="2"/>
    <x v="4"/>
    <x v="0"/>
    <n v="3"/>
    <s v="Delivered"/>
    <n v="232.75"/>
    <n v="113"/>
    <n v="119.75"/>
    <n v="0.514500537056928"/>
  </r>
  <r>
    <s v="ORD0127"/>
    <d v="2025-10-11T00:00:00"/>
    <x v="4"/>
    <x v="0"/>
    <s v="CUST0235"/>
    <x v="2"/>
    <x v="2"/>
    <x v="2"/>
    <x v="29"/>
    <x v="2"/>
    <n v="20"/>
    <n v="50"/>
    <n v="3"/>
    <x v="0"/>
    <x v="0"/>
    <x v="1"/>
    <n v="2"/>
    <s v="Delivered"/>
    <n v="150"/>
    <n v="74"/>
    <n v="76"/>
    <n v="0.50666666666666671"/>
  </r>
  <r>
    <s v="ORD0128"/>
    <d v="2025-10-12T00:00:00"/>
    <x v="4"/>
    <x v="0"/>
    <s v="CUST0291"/>
    <x v="0"/>
    <x v="1"/>
    <x v="5"/>
    <x v="14"/>
    <x v="0"/>
    <n v="20"/>
    <n v="45"/>
    <n v="2"/>
    <x v="3"/>
    <x v="11"/>
    <x v="2"/>
    <n v="6"/>
    <s v="Delivered"/>
    <n v="72"/>
    <n v="60"/>
    <n v="12"/>
    <n v="0.16666666666666666"/>
  </r>
  <r>
    <s v="ORD0129"/>
    <d v="2025-10-13T00:00:00"/>
    <x v="4"/>
    <x v="0"/>
    <s v="CUST0165"/>
    <x v="1"/>
    <x v="0"/>
    <x v="7"/>
    <x v="11"/>
    <x v="1"/>
    <n v="22"/>
    <n v="60"/>
    <n v="7"/>
    <x v="5"/>
    <x v="7"/>
    <x v="2"/>
    <n v="2"/>
    <s v="Delivered"/>
    <n v="378"/>
    <n v="159"/>
    <n v="219"/>
    <n v="0.57936507936507942"/>
  </r>
  <r>
    <s v="ORD0130"/>
    <d v="2025-10-14T00:00:00"/>
    <x v="4"/>
    <x v="0"/>
    <s v="CUST0334"/>
    <x v="2"/>
    <x v="2"/>
    <x v="5"/>
    <x v="4"/>
    <x v="4"/>
    <n v="450"/>
    <n v="620"/>
    <n v="2"/>
    <x v="5"/>
    <x v="1"/>
    <x v="0"/>
    <n v="2"/>
    <s v="Returned"/>
    <n v="1116"/>
    <n v="913"/>
    <n v="203"/>
    <n v="0.18189964157706093"/>
  </r>
  <r>
    <s v="ORD0131"/>
    <d v="2025-10-15T00:00:00"/>
    <x v="4"/>
    <x v="0"/>
    <s v="CUST0086"/>
    <x v="0"/>
    <x v="2"/>
    <x v="7"/>
    <x v="7"/>
    <x v="1"/>
    <n v="18"/>
    <n v="40"/>
    <n v="2"/>
    <x v="2"/>
    <x v="10"/>
    <x v="1"/>
    <n v="4"/>
    <s v="Delivered"/>
    <n v="76"/>
    <n v="47"/>
    <n v="29"/>
    <n v="0.38157894736842107"/>
  </r>
  <r>
    <s v="ORD0132"/>
    <d v="2025-10-16T00:00:00"/>
    <x v="4"/>
    <x v="0"/>
    <s v="CUST0197"/>
    <x v="1"/>
    <x v="2"/>
    <x v="6"/>
    <x v="2"/>
    <x v="2"/>
    <n v="25"/>
    <n v="55"/>
    <n v="5"/>
    <x v="6"/>
    <x v="12"/>
    <x v="3"/>
    <n v="4"/>
    <s v="Delivered"/>
    <n v="192.5"/>
    <n v="134"/>
    <n v="58.5"/>
    <n v="0.30389610389610389"/>
  </r>
  <r>
    <s v="ORD0133"/>
    <d v="2025-10-17T00:00:00"/>
    <x v="4"/>
    <x v="0"/>
    <s v="CUST0145"/>
    <x v="2"/>
    <x v="2"/>
    <x v="7"/>
    <x v="6"/>
    <x v="4"/>
    <n v="120"/>
    <n v="180"/>
    <n v="1"/>
    <x v="3"/>
    <x v="4"/>
    <x v="0"/>
    <n v="5"/>
    <s v="Delivered"/>
    <n v="144"/>
    <n v="128"/>
    <n v="16"/>
    <n v="0.1111111111111111"/>
  </r>
  <r>
    <s v="ORD0134"/>
    <d v="2025-10-18T00:00:00"/>
    <x v="4"/>
    <x v="0"/>
    <s v="CUST0343"/>
    <x v="0"/>
    <x v="1"/>
    <x v="6"/>
    <x v="25"/>
    <x v="3"/>
    <n v="30"/>
    <n v="60"/>
    <n v="4"/>
    <x v="2"/>
    <x v="2"/>
    <x v="3"/>
    <n v="7"/>
    <s v="Delivered"/>
    <n v="228"/>
    <n v="132"/>
    <n v="96"/>
    <n v="0.42105263157894735"/>
  </r>
  <r>
    <s v="ORD0135"/>
    <d v="2025-10-19T00:00:00"/>
    <x v="4"/>
    <x v="0"/>
    <s v="CUST0385"/>
    <x v="0"/>
    <x v="0"/>
    <x v="9"/>
    <x v="6"/>
    <x v="4"/>
    <n v="120"/>
    <n v="180"/>
    <n v="2"/>
    <x v="1"/>
    <x v="2"/>
    <x v="3"/>
    <n v="3"/>
    <s v="Delivered"/>
    <n v="306"/>
    <n v="252"/>
    <n v="54"/>
    <n v="0.17647058823529413"/>
  </r>
  <r>
    <s v="ORD0136"/>
    <d v="2025-10-20T00:00:00"/>
    <x v="4"/>
    <x v="0"/>
    <s v="CUST0049"/>
    <x v="1"/>
    <x v="3"/>
    <x v="1"/>
    <x v="0"/>
    <x v="0"/>
    <n v="35"/>
    <n v="70"/>
    <n v="2"/>
    <x v="3"/>
    <x v="8"/>
    <x v="1"/>
    <n v="5"/>
    <s v="Delivered"/>
    <n v="112"/>
    <n v="80"/>
    <n v="32"/>
    <n v="0.2857142857142857"/>
  </r>
  <r>
    <s v="ORD0137"/>
    <d v="2025-10-21T00:00:00"/>
    <x v="4"/>
    <x v="0"/>
    <s v="CUST0171"/>
    <x v="0"/>
    <x v="1"/>
    <x v="3"/>
    <x v="18"/>
    <x v="3"/>
    <n v="4"/>
    <n v="15"/>
    <n v="3"/>
    <x v="3"/>
    <x v="0"/>
    <x v="1"/>
    <n v="4"/>
    <s v="Delivered"/>
    <n v="36"/>
    <n v="26"/>
    <n v="10"/>
    <n v="0.27777777777777779"/>
  </r>
  <r>
    <s v="ORD0138"/>
    <d v="2025-10-22T00:00:00"/>
    <x v="4"/>
    <x v="0"/>
    <s v="CUST0017"/>
    <x v="2"/>
    <x v="3"/>
    <x v="0"/>
    <x v="14"/>
    <x v="0"/>
    <n v="20"/>
    <n v="45"/>
    <n v="1"/>
    <x v="5"/>
    <x v="8"/>
    <x v="0"/>
    <n v="5"/>
    <s v="Delivered"/>
    <n v="40.5"/>
    <n v="30"/>
    <n v="10.5"/>
    <n v="0.25925925925925924"/>
  </r>
  <r>
    <s v="ORD0139"/>
    <d v="2025-10-23T00:00:00"/>
    <x v="4"/>
    <x v="0"/>
    <s v="CUST0088"/>
    <x v="2"/>
    <x v="0"/>
    <x v="7"/>
    <x v="1"/>
    <x v="1"/>
    <n v="6"/>
    <n v="20"/>
    <n v="2"/>
    <x v="0"/>
    <x v="0"/>
    <x v="0"/>
    <n v="4"/>
    <s v="Delivered"/>
    <n v="40"/>
    <n v="26"/>
    <n v="14"/>
    <n v="0.35"/>
  </r>
  <r>
    <s v="ORD0140"/>
    <d v="2025-10-24T00:00:00"/>
    <x v="4"/>
    <x v="0"/>
    <s v="CUST0250"/>
    <x v="1"/>
    <x v="2"/>
    <x v="2"/>
    <x v="10"/>
    <x v="4"/>
    <n v="20"/>
    <n v="45"/>
    <n v="2"/>
    <x v="3"/>
    <x v="1"/>
    <x v="1"/>
    <n v="3"/>
    <s v="Delivered"/>
    <n v="72"/>
    <n v="53"/>
    <n v="19"/>
    <n v="0.2638888888888889"/>
  </r>
  <r>
    <s v="ORD0141"/>
    <d v="2025-10-25T00:00:00"/>
    <x v="4"/>
    <x v="0"/>
    <s v="CUST0343"/>
    <x v="1"/>
    <x v="0"/>
    <x v="2"/>
    <x v="6"/>
    <x v="4"/>
    <n v="120"/>
    <n v="180"/>
    <n v="8"/>
    <x v="0"/>
    <x v="7"/>
    <x v="0"/>
    <n v="4"/>
    <s v="Returned"/>
    <n v="1440"/>
    <n v="965"/>
    <n v="475"/>
    <n v="0.3298611111111111"/>
  </r>
  <r>
    <s v="ORD0142"/>
    <d v="2025-10-26T00:00:00"/>
    <x v="4"/>
    <x v="0"/>
    <s v="CUST0251"/>
    <x v="0"/>
    <x v="0"/>
    <x v="0"/>
    <x v="27"/>
    <x v="2"/>
    <n v="35"/>
    <n v="70"/>
    <n v="2"/>
    <x v="3"/>
    <x v="8"/>
    <x v="2"/>
    <n v="4"/>
    <s v="Delivered"/>
    <n v="112"/>
    <n v="80"/>
    <n v="32"/>
    <n v="0.2857142857142857"/>
  </r>
  <r>
    <s v="ORD0143"/>
    <d v="2025-10-27T00:00:00"/>
    <x v="4"/>
    <x v="0"/>
    <s v="CUST0379"/>
    <x v="0"/>
    <x v="1"/>
    <x v="6"/>
    <x v="25"/>
    <x v="3"/>
    <n v="30"/>
    <n v="60"/>
    <n v="3"/>
    <x v="2"/>
    <x v="3"/>
    <x v="2"/>
    <n v="6"/>
    <s v="Delivered"/>
    <n v="171"/>
    <n v="105"/>
    <n v="66"/>
    <n v="0.38596491228070173"/>
  </r>
  <r>
    <s v="ORD0144"/>
    <d v="2025-10-28T00:00:00"/>
    <x v="4"/>
    <x v="0"/>
    <s v="CUST0365"/>
    <x v="0"/>
    <x v="2"/>
    <x v="4"/>
    <x v="8"/>
    <x v="3"/>
    <n v="18"/>
    <n v="45"/>
    <n v="1"/>
    <x v="3"/>
    <x v="1"/>
    <x v="0"/>
    <n v="2"/>
    <s v="Delivered"/>
    <n v="36"/>
    <n v="31"/>
    <n v="5"/>
    <n v="0.1388888888888889"/>
  </r>
  <r>
    <s v="ORD0145"/>
    <d v="2025-10-29T00:00:00"/>
    <x v="4"/>
    <x v="0"/>
    <s v="CUST0270"/>
    <x v="1"/>
    <x v="3"/>
    <x v="1"/>
    <x v="6"/>
    <x v="4"/>
    <n v="120"/>
    <n v="180"/>
    <n v="3"/>
    <x v="3"/>
    <x v="8"/>
    <x v="1"/>
    <n v="2"/>
    <s v="Delivered"/>
    <n v="432"/>
    <n v="370"/>
    <n v="62"/>
    <n v="0.14351851851851852"/>
  </r>
  <r>
    <s v="ORD0146"/>
    <d v="2025-10-30T00:00:00"/>
    <x v="4"/>
    <x v="0"/>
    <s v="CUST0374"/>
    <x v="1"/>
    <x v="2"/>
    <x v="1"/>
    <x v="11"/>
    <x v="1"/>
    <n v="22"/>
    <n v="60"/>
    <n v="7"/>
    <x v="1"/>
    <x v="0"/>
    <x v="1"/>
    <n v="4"/>
    <s v="Delivered"/>
    <n v="357"/>
    <n v="168"/>
    <n v="189"/>
    <n v="0.52941176470588236"/>
  </r>
  <r>
    <s v="ORD0147"/>
    <d v="2025-10-31T00:00:00"/>
    <x v="4"/>
    <x v="0"/>
    <s v="CUST0397"/>
    <x v="0"/>
    <x v="1"/>
    <x v="9"/>
    <x v="26"/>
    <x v="4"/>
    <n v="700"/>
    <n v="900"/>
    <n v="4"/>
    <x v="2"/>
    <x v="2"/>
    <x v="2"/>
    <n v="6"/>
    <s v="Delivered"/>
    <n v="3420"/>
    <n v="2812"/>
    <n v="608"/>
    <n v="0.17777777777777778"/>
  </r>
  <r>
    <s v="ORD0148"/>
    <d v="2025-11-01T00:00:00"/>
    <x v="5"/>
    <x v="0"/>
    <s v="CUST0014"/>
    <x v="0"/>
    <x v="2"/>
    <x v="5"/>
    <x v="24"/>
    <x v="0"/>
    <n v="60"/>
    <n v="120"/>
    <n v="2"/>
    <x v="4"/>
    <x v="6"/>
    <x v="2"/>
    <n v="5"/>
    <s v="Delivered"/>
    <n v="180"/>
    <n v="126"/>
    <n v="54"/>
    <n v="0.3"/>
  </r>
  <r>
    <s v="ORD0149"/>
    <d v="2025-11-02T00:00:00"/>
    <x v="5"/>
    <x v="0"/>
    <s v="CUST0260"/>
    <x v="0"/>
    <x v="2"/>
    <x v="3"/>
    <x v="10"/>
    <x v="4"/>
    <n v="20"/>
    <n v="45"/>
    <n v="2"/>
    <x v="5"/>
    <x v="7"/>
    <x v="3"/>
    <n v="3"/>
    <s v="Delivered"/>
    <n v="81"/>
    <n v="45"/>
    <n v="36"/>
    <n v="0.44444444444444442"/>
  </r>
  <r>
    <s v="ORD0150"/>
    <d v="2025-11-03T00:00:00"/>
    <x v="5"/>
    <x v="0"/>
    <s v="CUST0021"/>
    <x v="1"/>
    <x v="1"/>
    <x v="2"/>
    <x v="0"/>
    <x v="0"/>
    <n v="35"/>
    <n v="70"/>
    <n v="3"/>
    <x v="1"/>
    <x v="0"/>
    <x v="0"/>
    <n v="6"/>
    <s v="Delivered"/>
    <n v="178.5"/>
    <n v="119"/>
    <n v="59.5"/>
    <n v="0.33333333333333331"/>
  </r>
  <r>
    <s v="ORD0151"/>
    <d v="2025-11-04T00:00:00"/>
    <x v="5"/>
    <x v="0"/>
    <s v="CUST0174"/>
    <x v="0"/>
    <x v="1"/>
    <x v="1"/>
    <x v="1"/>
    <x v="1"/>
    <n v="6"/>
    <n v="20"/>
    <n v="2"/>
    <x v="1"/>
    <x v="14"/>
    <x v="0"/>
    <n v="7"/>
    <s v="Delivered"/>
    <n v="34"/>
    <n v="30"/>
    <n v="4"/>
    <n v="0.11764705882352941"/>
  </r>
  <r>
    <s v="ORD0152"/>
    <d v="2025-11-05T00:00:00"/>
    <x v="5"/>
    <x v="0"/>
    <s v="CUST0106"/>
    <x v="0"/>
    <x v="2"/>
    <x v="0"/>
    <x v="8"/>
    <x v="3"/>
    <n v="18"/>
    <n v="45"/>
    <n v="4"/>
    <x v="2"/>
    <x v="10"/>
    <x v="2"/>
    <n v="5"/>
    <s v="Delivered"/>
    <n v="171"/>
    <n v="83"/>
    <n v="88"/>
    <n v="0.51461988304093564"/>
  </r>
  <r>
    <s v="ORD0153"/>
    <d v="2025-11-06T00:00:00"/>
    <x v="5"/>
    <x v="0"/>
    <s v="CUST0061"/>
    <x v="0"/>
    <x v="2"/>
    <x v="8"/>
    <x v="5"/>
    <x v="0"/>
    <n v="90"/>
    <n v="160"/>
    <n v="4"/>
    <x v="3"/>
    <x v="8"/>
    <x v="1"/>
    <n v="5"/>
    <s v="Delivered"/>
    <n v="512"/>
    <n v="370"/>
    <n v="142"/>
    <n v="0.27734375"/>
  </r>
  <r>
    <s v="ORD0154"/>
    <d v="2025-11-07T00:00:00"/>
    <x v="5"/>
    <x v="0"/>
    <s v="CUST0044"/>
    <x v="1"/>
    <x v="2"/>
    <x v="8"/>
    <x v="4"/>
    <x v="4"/>
    <n v="450"/>
    <n v="620"/>
    <n v="7"/>
    <x v="5"/>
    <x v="2"/>
    <x v="1"/>
    <n v="2"/>
    <s v="Delivered"/>
    <n v="3906"/>
    <n v="3162"/>
    <n v="744"/>
    <n v="0.19047619047619047"/>
  </r>
  <r>
    <s v="ORD0155"/>
    <d v="2025-11-08T00:00:00"/>
    <x v="5"/>
    <x v="0"/>
    <s v="CUST0186"/>
    <x v="0"/>
    <x v="1"/>
    <x v="7"/>
    <x v="6"/>
    <x v="4"/>
    <n v="120"/>
    <n v="180"/>
    <n v="2"/>
    <x v="2"/>
    <x v="1"/>
    <x v="2"/>
    <n v="5"/>
    <s v="Delivered"/>
    <n v="342"/>
    <n v="253"/>
    <n v="89"/>
    <n v="0.26023391812865498"/>
  </r>
  <r>
    <s v="ORD0156"/>
    <d v="2025-11-09T00:00:00"/>
    <x v="5"/>
    <x v="0"/>
    <s v="CUST0175"/>
    <x v="1"/>
    <x v="1"/>
    <x v="6"/>
    <x v="19"/>
    <x v="2"/>
    <n v="18"/>
    <n v="40"/>
    <n v="8"/>
    <x v="4"/>
    <x v="14"/>
    <x v="0"/>
    <n v="5"/>
    <s v="Delivered"/>
    <n v="240"/>
    <n v="162"/>
    <n v="78"/>
    <n v="0.32500000000000001"/>
  </r>
  <r>
    <s v="ORD0157"/>
    <d v="2025-11-10T00:00:00"/>
    <x v="5"/>
    <x v="0"/>
    <s v="CUST0284"/>
    <x v="2"/>
    <x v="3"/>
    <x v="6"/>
    <x v="26"/>
    <x v="4"/>
    <n v="700"/>
    <n v="900"/>
    <n v="4"/>
    <x v="4"/>
    <x v="8"/>
    <x v="1"/>
    <n v="4"/>
    <s v="Delivered"/>
    <n v="2700"/>
    <n v="2810"/>
    <n v="-110"/>
    <n v="-4.0740740740740744E-2"/>
  </r>
  <r>
    <s v="ORD0158"/>
    <d v="2025-11-11T00:00:00"/>
    <x v="5"/>
    <x v="0"/>
    <s v="CUST0255"/>
    <x v="1"/>
    <x v="2"/>
    <x v="7"/>
    <x v="3"/>
    <x v="3"/>
    <n v="45"/>
    <n v="90"/>
    <n v="8"/>
    <x v="4"/>
    <x v="10"/>
    <x v="2"/>
    <n v="2"/>
    <s v="Delivered"/>
    <n v="540"/>
    <n v="371"/>
    <n v="169"/>
    <n v="0.31296296296296294"/>
  </r>
  <r>
    <s v="ORD0159"/>
    <d v="2025-11-12T00:00:00"/>
    <x v="5"/>
    <x v="0"/>
    <s v="CUST0396"/>
    <x v="0"/>
    <x v="1"/>
    <x v="3"/>
    <x v="27"/>
    <x v="2"/>
    <n v="35"/>
    <n v="70"/>
    <n v="1"/>
    <x v="2"/>
    <x v="1"/>
    <x v="3"/>
    <n v="4"/>
    <s v="Delivered"/>
    <n v="66.5"/>
    <n v="48"/>
    <n v="18.5"/>
    <n v="0.2781954887218045"/>
  </r>
  <r>
    <s v="ORD0160"/>
    <d v="2025-11-13T00:00:00"/>
    <x v="5"/>
    <x v="0"/>
    <s v="CUST0131"/>
    <x v="2"/>
    <x v="3"/>
    <x v="8"/>
    <x v="4"/>
    <x v="4"/>
    <n v="450"/>
    <n v="620"/>
    <n v="1"/>
    <x v="3"/>
    <x v="1"/>
    <x v="1"/>
    <n v="4"/>
    <s v="Returned"/>
    <n v="496"/>
    <n v="463"/>
    <n v="33"/>
    <n v="6.6532258064516125E-2"/>
  </r>
  <r>
    <s v="ORD0161"/>
    <d v="2025-11-14T00:00:00"/>
    <x v="5"/>
    <x v="0"/>
    <s v="CUST0163"/>
    <x v="1"/>
    <x v="1"/>
    <x v="7"/>
    <x v="7"/>
    <x v="1"/>
    <n v="18"/>
    <n v="40"/>
    <n v="8"/>
    <x v="0"/>
    <x v="0"/>
    <x v="1"/>
    <n v="6"/>
    <s v="Delivered"/>
    <n v="320"/>
    <n v="158"/>
    <n v="162"/>
    <n v="0.50624999999999998"/>
  </r>
  <r>
    <s v="ORD0162"/>
    <d v="2025-11-15T00:00:00"/>
    <x v="5"/>
    <x v="0"/>
    <s v="CUST0178"/>
    <x v="0"/>
    <x v="1"/>
    <x v="7"/>
    <x v="19"/>
    <x v="2"/>
    <n v="18"/>
    <n v="40"/>
    <n v="3"/>
    <x v="4"/>
    <x v="0"/>
    <x v="2"/>
    <n v="6"/>
    <s v="Delivered"/>
    <n v="90"/>
    <n v="68"/>
    <n v="22"/>
    <n v="0.24444444444444444"/>
  </r>
  <r>
    <s v="ORD0163"/>
    <d v="2025-11-16T00:00:00"/>
    <x v="5"/>
    <x v="0"/>
    <s v="CUST0289"/>
    <x v="0"/>
    <x v="2"/>
    <x v="2"/>
    <x v="9"/>
    <x v="3"/>
    <n v="15"/>
    <n v="35"/>
    <n v="2"/>
    <x v="2"/>
    <x v="9"/>
    <x v="2"/>
    <n v="3"/>
    <s v="Delivered"/>
    <n v="66.5"/>
    <n v="37"/>
    <n v="29.5"/>
    <n v="0.44360902255639095"/>
  </r>
  <r>
    <s v="ORD0164"/>
    <d v="2025-11-17T00:00:00"/>
    <x v="5"/>
    <x v="0"/>
    <s v="CUST0256"/>
    <x v="0"/>
    <x v="0"/>
    <x v="9"/>
    <x v="23"/>
    <x v="2"/>
    <n v="10"/>
    <n v="25"/>
    <n v="3"/>
    <x v="5"/>
    <x v="9"/>
    <x v="3"/>
    <n v="5"/>
    <s v="Delivered"/>
    <n v="67.5"/>
    <n v="37"/>
    <n v="30.5"/>
    <n v="0.45185185185185184"/>
  </r>
  <r>
    <s v="ORD0165"/>
    <d v="2025-11-18T00:00:00"/>
    <x v="5"/>
    <x v="0"/>
    <s v="CUST0009"/>
    <x v="1"/>
    <x v="0"/>
    <x v="2"/>
    <x v="22"/>
    <x v="4"/>
    <n v="45"/>
    <n v="80"/>
    <n v="4"/>
    <x v="3"/>
    <x v="8"/>
    <x v="3"/>
    <n v="3"/>
    <s v="Delivered"/>
    <n v="256"/>
    <n v="190"/>
    <n v="66"/>
    <n v="0.2578125"/>
  </r>
  <r>
    <s v="ORD0166"/>
    <d v="2025-11-19T00:00:00"/>
    <x v="5"/>
    <x v="0"/>
    <s v="CUST0397"/>
    <x v="0"/>
    <x v="0"/>
    <x v="6"/>
    <x v="3"/>
    <x v="3"/>
    <n v="45"/>
    <n v="90"/>
    <n v="1"/>
    <x v="2"/>
    <x v="6"/>
    <x v="0"/>
    <n v="2"/>
    <s v="Delivered"/>
    <n v="85.5"/>
    <n v="51"/>
    <n v="34.5"/>
    <n v="0.40350877192982454"/>
  </r>
  <r>
    <s v="ORD0167"/>
    <d v="2025-11-20T00:00:00"/>
    <x v="5"/>
    <x v="0"/>
    <s v="CUST0302"/>
    <x v="0"/>
    <x v="2"/>
    <x v="1"/>
    <x v="6"/>
    <x v="4"/>
    <n v="120"/>
    <n v="180"/>
    <n v="4"/>
    <x v="4"/>
    <x v="6"/>
    <x v="1"/>
    <n v="4"/>
    <s v="Delivered"/>
    <n v="540"/>
    <n v="486"/>
    <n v="54"/>
    <n v="0.1"/>
  </r>
  <r>
    <s v="ORD0168"/>
    <d v="2025-11-21T00:00:00"/>
    <x v="5"/>
    <x v="0"/>
    <s v="CUST0093"/>
    <x v="1"/>
    <x v="2"/>
    <x v="5"/>
    <x v="9"/>
    <x v="3"/>
    <n v="15"/>
    <n v="35"/>
    <n v="2"/>
    <x v="5"/>
    <x v="2"/>
    <x v="0"/>
    <n v="2"/>
    <s v="Delivered"/>
    <n v="63"/>
    <n v="42"/>
    <n v="21"/>
    <n v="0.33333333333333331"/>
  </r>
  <r>
    <s v="ORD0169"/>
    <d v="2025-11-22T00:00:00"/>
    <x v="5"/>
    <x v="0"/>
    <s v="CUST0232"/>
    <x v="0"/>
    <x v="3"/>
    <x v="9"/>
    <x v="1"/>
    <x v="1"/>
    <n v="6"/>
    <n v="20"/>
    <n v="1"/>
    <x v="3"/>
    <x v="1"/>
    <x v="2"/>
    <n v="2"/>
    <s v="Delivered"/>
    <n v="16"/>
    <n v="19"/>
    <n v="-3"/>
    <n v="-0.1875"/>
  </r>
  <r>
    <s v="ORD0170"/>
    <d v="2025-11-23T00:00:00"/>
    <x v="5"/>
    <x v="0"/>
    <s v="CUST0156"/>
    <x v="0"/>
    <x v="3"/>
    <x v="6"/>
    <x v="11"/>
    <x v="1"/>
    <n v="22"/>
    <n v="60"/>
    <n v="2"/>
    <x v="4"/>
    <x v="12"/>
    <x v="1"/>
    <n v="3"/>
    <s v="Delivered"/>
    <n v="90"/>
    <n v="53"/>
    <n v="37"/>
    <n v="0.41111111111111109"/>
  </r>
  <r>
    <s v="ORD0171"/>
    <d v="2025-11-24T00:00:00"/>
    <x v="5"/>
    <x v="0"/>
    <s v="CUST0223"/>
    <x v="0"/>
    <x v="0"/>
    <x v="2"/>
    <x v="19"/>
    <x v="2"/>
    <n v="18"/>
    <n v="40"/>
    <n v="4"/>
    <x v="2"/>
    <x v="7"/>
    <x v="3"/>
    <n v="4"/>
    <s v="Delivered"/>
    <n v="152"/>
    <n v="77"/>
    <n v="75"/>
    <n v="0.49342105263157893"/>
  </r>
  <r>
    <s v="ORD0172"/>
    <d v="2025-11-25T00:00:00"/>
    <x v="5"/>
    <x v="0"/>
    <s v="CUST0392"/>
    <x v="0"/>
    <x v="2"/>
    <x v="6"/>
    <x v="6"/>
    <x v="4"/>
    <n v="120"/>
    <n v="180"/>
    <n v="4"/>
    <x v="5"/>
    <x v="9"/>
    <x v="2"/>
    <n v="3"/>
    <s v="Returned"/>
    <n v="648"/>
    <n v="487"/>
    <n v="161"/>
    <n v="0.24845679012345678"/>
  </r>
  <r>
    <s v="ORD0173"/>
    <d v="2025-11-26T00:00:00"/>
    <x v="5"/>
    <x v="0"/>
    <s v="CUST0395"/>
    <x v="1"/>
    <x v="1"/>
    <x v="7"/>
    <x v="1"/>
    <x v="1"/>
    <n v="6"/>
    <n v="20"/>
    <n v="8"/>
    <x v="0"/>
    <x v="3"/>
    <x v="2"/>
    <n v="5"/>
    <s v="Delivered"/>
    <n v="160"/>
    <n v="63"/>
    <n v="97"/>
    <n v="0.60624999999999996"/>
  </r>
  <r>
    <s v="ORD0174"/>
    <d v="2025-11-27T00:00:00"/>
    <x v="5"/>
    <x v="0"/>
    <s v="CUST0264"/>
    <x v="1"/>
    <x v="3"/>
    <x v="2"/>
    <x v="16"/>
    <x v="4"/>
    <n v="70"/>
    <n v="110"/>
    <n v="3"/>
    <x v="3"/>
    <x v="10"/>
    <x v="1"/>
    <n v="2"/>
    <s v="Delivered"/>
    <n v="264"/>
    <n v="221"/>
    <n v="43"/>
    <n v="0.16287878787878787"/>
  </r>
  <r>
    <s v="ORD0175"/>
    <d v="2025-11-28T00:00:00"/>
    <x v="5"/>
    <x v="0"/>
    <s v="CUST0048"/>
    <x v="2"/>
    <x v="3"/>
    <x v="6"/>
    <x v="0"/>
    <x v="0"/>
    <n v="35"/>
    <n v="70"/>
    <n v="2"/>
    <x v="0"/>
    <x v="9"/>
    <x v="1"/>
    <n v="4"/>
    <s v="Delivered"/>
    <n v="140"/>
    <n v="77"/>
    <n v="63"/>
    <n v="0.45"/>
  </r>
  <r>
    <s v="ORD0176"/>
    <d v="2025-11-29T00:00:00"/>
    <x v="5"/>
    <x v="0"/>
    <s v="CUST0262"/>
    <x v="1"/>
    <x v="3"/>
    <x v="7"/>
    <x v="2"/>
    <x v="2"/>
    <n v="25"/>
    <n v="55"/>
    <n v="4"/>
    <x v="3"/>
    <x v="7"/>
    <x v="3"/>
    <n v="4"/>
    <s v="Delivered"/>
    <n v="176"/>
    <n v="105"/>
    <n v="71"/>
    <n v="0.40340909090909088"/>
  </r>
  <r>
    <s v="ORD0177"/>
    <d v="2025-11-30T00:00:00"/>
    <x v="5"/>
    <x v="0"/>
    <s v="CUST0293"/>
    <x v="2"/>
    <x v="2"/>
    <x v="0"/>
    <x v="1"/>
    <x v="1"/>
    <n v="6"/>
    <n v="20"/>
    <n v="4"/>
    <x v="3"/>
    <x v="8"/>
    <x v="1"/>
    <n v="4"/>
    <s v="Delivered"/>
    <n v="64"/>
    <n v="34"/>
    <n v="30"/>
    <n v="0.46875"/>
  </r>
  <r>
    <s v="ORD0178"/>
    <d v="2025-12-01T00:00:00"/>
    <x v="6"/>
    <x v="0"/>
    <s v="CUST0050"/>
    <x v="0"/>
    <x v="0"/>
    <x v="9"/>
    <x v="14"/>
    <x v="0"/>
    <n v="20"/>
    <n v="45"/>
    <n v="1"/>
    <x v="3"/>
    <x v="1"/>
    <x v="1"/>
    <n v="2"/>
    <s v="Delivered"/>
    <n v="36"/>
    <n v="33"/>
    <n v="3"/>
    <n v="8.3333333333333329E-2"/>
  </r>
  <r>
    <s v="ORD0179"/>
    <d v="2025-12-02T00:00:00"/>
    <x v="6"/>
    <x v="0"/>
    <s v="CUST0280"/>
    <x v="0"/>
    <x v="1"/>
    <x v="9"/>
    <x v="1"/>
    <x v="1"/>
    <n v="6"/>
    <n v="20"/>
    <n v="3"/>
    <x v="3"/>
    <x v="3"/>
    <x v="1"/>
    <n v="7"/>
    <s v="Delivered"/>
    <n v="48"/>
    <n v="33"/>
    <n v="15"/>
    <n v="0.3125"/>
  </r>
  <r>
    <s v="ORD0180"/>
    <d v="2025-12-03T00:00:00"/>
    <x v="6"/>
    <x v="0"/>
    <s v="CUST0115"/>
    <x v="0"/>
    <x v="2"/>
    <x v="2"/>
    <x v="26"/>
    <x v="4"/>
    <n v="700"/>
    <n v="900"/>
    <n v="2"/>
    <x v="3"/>
    <x v="4"/>
    <x v="2"/>
    <n v="3"/>
    <s v="Delivered"/>
    <n v="1440"/>
    <n v="1408"/>
    <n v="32"/>
    <n v="2.2222222222222223E-2"/>
  </r>
  <r>
    <s v="ORD0181"/>
    <d v="2025-12-04T00:00:00"/>
    <x v="6"/>
    <x v="0"/>
    <s v="CUST0230"/>
    <x v="0"/>
    <x v="1"/>
    <x v="2"/>
    <x v="7"/>
    <x v="1"/>
    <n v="18"/>
    <n v="40"/>
    <n v="2"/>
    <x v="0"/>
    <x v="2"/>
    <x v="3"/>
    <n v="7"/>
    <s v="Delivered"/>
    <n v="80"/>
    <n v="48"/>
    <n v="32"/>
    <n v="0.4"/>
  </r>
  <r>
    <s v="ORD0182"/>
    <d v="2025-12-05T00:00:00"/>
    <x v="6"/>
    <x v="0"/>
    <s v="CUST0035"/>
    <x v="0"/>
    <x v="1"/>
    <x v="3"/>
    <x v="17"/>
    <x v="1"/>
    <n v="18"/>
    <n v="45"/>
    <n v="4"/>
    <x v="2"/>
    <x v="3"/>
    <x v="1"/>
    <n v="5"/>
    <s v="Delivered"/>
    <n v="171"/>
    <n v="87"/>
    <n v="84"/>
    <n v="0.49122807017543857"/>
  </r>
  <r>
    <s v="ORD0183"/>
    <d v="2025-12-06T00:00:00"/>
    <x v="6"/>
    <x v="0"/>
    <s v="CUST0320"/>
    <x v="0"/>
    <x v="0"/>
    <x v="9"/>
    <x v="9"/>
    <x v="3"/>
    <n v="15"/>
    <n v="35"/>
    <n v="3"/>
    <x v="4"/>
    <x v="2"/>
    <x v="0"/>
    <n v="5"/>
    <s v="Delivered"/>
    <n v="78.75"/>
    <n v="57"/>
    <n v="21.75"/>
    <n v="0.27619047619047621"/>
  </r>
  <r>
    <s v="ORD0184"/>
    <d v="2025-12-07T00:00:00"/>
    <x v="6"/>
    <x v="0"/>
    <s v="CUST0215"/>
    <x v="0"/>
    <x v="2"/>
    <x v="8"/>
    <x v="13"/>
    <x v="0"/>
    <n v="100"/>
    <n v="170"/>
    <n v="1"/>
    <x v="5"/>
    <x v="1"/>
    <x v="3"/>
    <n v="2"/>
    <s v="Delivered"/>
    <n v="153"/>
    <n v="113"/>
    <n v="40"/>
    <n v="0.26143790849673204"/>
  </r>
  <r>
    <s v="ORD0185"/>
    <d v="2025-12-08T00:00:00"/>
    <x v="6"/>
    <x v="0"/>
    <s v="CUST0042"/>
    <x v="0"/>
    <x v="1"/>
    <x v="3"/>
    <x v="15"/>
    <x v="2"/>
    <n v="40"/>
    <n v="85"/>
    <n v="2"/>
    <x v="5"/>
    <x v="1"/>
    <x v="3"/>
    <n v="7"/>
    <s v="Delivered"/>
    <n v="153"/>
    <n v="93"/>
    <n v="60"/>
    <n v="0.39215686274509803"/>
  </r>
  <r>
    <s v="ORD0186"/>
    <d v="2025-12-09T00:00:00"/>
    <x v="6"/>
    <x v="0"/>
    <s v="CUST0007"/>
    <x v="0"/>
    <x v="3"/>
    <x v="4"/>
    <x v="6"/>
    <x v="4"/>
    <n v="120"/>
    <n v="180"/>
    <n v="3"/>
    <x v="0"/>
    <x v="9"/>
    <x v="3"/>
    <n v="5"/>
    <s v="Delivered"/>
    <n v="540"/>
    <n v="367"/>
    <n v="173"/>
    <n v="0.32037037037037036"/>
  </r>
  <r>
    <s v="ORD0187"/>
    <d v="2025-12-10T00:00:00"/>
    <x v="6"/>
    <x v="0"/>
    <s v="CUST0268"/>
    <x v="1"/>
    <x v="2"/>
    <x v="7"/>
    <x v="1"/>
    <x v="1"/>
    <n v="6"/>
    <n v="20"/>
    <n v="7"/>
    <x v="2"/>
    <x v="8"/>
    <x v="1"/>
    <n v="5"/>
    <s v="Delivered"/>
    <n v="133"/>
    <n v="52"/>
    <n v="81"/>
    <n v="0.60902255639097747"/>
  </r>
  <r>
    <s v="ORD0188"/>
    <d v="2025-12-11T00:00:00"/>
    <x v="6"/>
    <x v="0"/>
    <s v="CUST0181"/>
    <x v="0"/>
    <x v="2"/>
    <x v="8"/>
    <x v="9"/>
    <x v="3"/>
    <n v="15"/>
    <n v="35"/>
    <n v="1"/>
    <x v="2"/>
    <x v="4"/>
    <x v="3"/>
    <n v="3"/>
    <s v="Delivered"/>
    <n v="33.25"/>
    <n v="23"/>
    <n v="10.25"/>
    <n v="0.30827067669172931"/>
  </r>
  <r>
    <s v="ORD0189"/>
    <d v="2025-12-12T00:00:00"/>
    <x v="6"/>
    <x v="0"/>
    <s v="CUST0017"/>
    <x v="0"/>
    <x v="0"/>
    <x v="7"/>
    <x v="6"/>
    <x v="4"/>
    <n v="120"/>
    <n v="180"/>
    <n v="3"/>
    <x v="3"/>
    <x v="4"/>
    <x v="3"/>
    <n v="3"/>
    <s v="Delivered"/>
    <n v="432"/>
    <n v="368"/>
    <n v="64"/>
    <n v="0.14814814814814814"/>
  </r>
  <r>
    <s v="ORD0190"/>
    <d v="2025-12-13T00:00:00"/>
    <x v="6"/>
    <x v="0"/>
    <s v="CUST0252"/>
    <x v="1"/>
    <x v="2"/>
    <x v="8"/>
    <x v="17"/>
    <x v="1"/>
    <n v="18"/>
    <n v="45"/>
    <n v="3"/>
    <x v="4"/>
    <x v="9"/>
    <x v="0"/>
    <n v="4"/>
    <s v="Returned"/>
    <n v="101.25"/>
    <n v="61"/>
    <n v="40.25"/>
    <n v="0.39753086419753086"/>
  </r>
  <r>
    <s v="ORD0191"/>
    <d v="2025-12-14T00:00:00"/>
    <x v="6"/>
    <x v="0"/>
    <s v="CUST0094"/>
    <x v="1"/>
    <x v="3"/>
    <x v="4"/>
    <x v="4"/>
    <x v="4"/>
    <n v="450"/>
    <n v="620"/>
    <n v="4"/>
    <x v="3"/>
    <x v="9"/>
    <x v="0"/>
    <n v="2"/>
    <s v="Returned"/>
    <n v="1984"/>
    <n v="1807"/>
    <n v="177"/>
    <n v="8.9213709677419359E-2"/>
  </r>
  <r>
    <s v="ORD0192"/>
    <d v="2025-12-15T00:00:00"/>
    <x v="6"/>
    <x v="0"/>
    <s v="CUST0169"/>
    <x v="0"/>
    <x v="3"/>
    <x v="1"/>
    <x v="29"/>
    <x v="2"/>
    <n v="20"/>
    <n v="50"/>
    <n v="1"/>
    <x v="4"/>
    <x v="8"/>
    <x v="2"/>
    <n v="3"/>
    <s v="Delivered"/>
    <n v="37.5"/>
    <n v="30"/>
    <n v="7.5"/>
    <n v="0.2"/>
  </r>
  <r>
    <s v="ORD0193"/>
    <d v="2025-12-16T00:00:00"/>
    <x v="6"/>
    <x v="0"/>
    <s v="CUST0101"/>
    <x v="2"/>
    <x v="1"/>
    <x v="3"/>
    <x v="10"/>
    <x v="4"/>
    <n v="20"/>
    <n v="45"/>
    <n v="1"/>
    <x v="1"/>
    <x v="1"/>
    <x v="1"/>
    <n v="5"/>
    <s v="Delivered"/>
    <n v="38.25"/>
    <n v="33"/>
    <n v="5.25"/>
    <n v="0.13725490196078433"/>
  </r>
  <r>
    <s v="ORD0194"/>
    <d v="2025-12-17T00:00:00"/>
    <x v="6"/>
    <x v="0"/>
    <s v="CUST0024"/>
    <x v="0"/>
    <x v="3"/>
    <x v="8"/>
    <x v="21"/>
    <x v="0"/>
    <n v="50"/>
    <n v="95"/>
    <n v="1"/>
    <x v="3"/>
    <x v="7"/>
    <x v="3"/>
    <n v="5"/>
    <s v="Delivered"/>
    <n v="76"/>
    <n v="55"/>
    <n v="21"/>
    <n v="0.27631578947368424"/>
  </r>
  <r>
    <s v="ORD0195"/>
    <d v="2025-12-18T00:00:00"/>
    <x v="6"/>
    <x v="0"/>
    <s v="CUST0343"/>
    <x v="0"/>
    <x v="1"/>
    <x v="4"/>
    <x v="8"/>
    <x v="3"/>
    <n v="18"/>
    <n v="45"/>
    <n v="2"/>
    <x v="2"/>
    <x v="3"/>
    <x v="2"/>
    <n v="5"/>
    <s v="Delivered"/>
    <n v="85.5"/>
    <n v="51"/>
    <n v="34.5"/>
    <n v="0.40350877192982454"/>
  </r>
  <r>
    <s v="ORD0196"/>
    <d v="2025-12-19T00:00:00"/>
    <x v="6"/>
    <x v="0"/>
    <s v="CUST0229"/>
    <x v="0"/>
    <x v="3"/>
    <x v="6"/>
    <x v="20"/>
    <x v="1"/>
    <n v="5"/>
    <n v="15"/>
    <n v="2"/>
    <x v="0"/>
    <x v="10"/>
    <x v="1"/>
    <n v="3"/>
    <s v="Delivered"/>
    <n v="30"/>
    <n v="21"/>
    <n v="9"/>
    <n v="0.3"/>
  </r>
  <r>
    <s v="ORD0197"/>
    <d v="2025-12-20T00:00:00"/>
    <x v="6"/>
    <x v="0"/>
    <s v="CUST0115"/>
    <x v="0"/>
    <x v="3"/>
    <x v="1"/>
    <x v="26"/>
    <x v="4"/>
    <n v="700"/>
    <n v="900"/>
    <n v="3"/>
    <x v="3"/>
    <x v="7"/>
    <x v="2"/>
    <n v="4"/>
    <s v="Delivered"/>
    <n v="2160"/>
    <n v="2105"/>
    <n v="55"/>
    <n v="2.5462962962962962E-2"/>
  </r>
  <r>
    <s v="ORD0198"/>
    <d v="2025-12-21T00:00:00"/>
    <x v="6"/>
    <x v="0"/>
    <s v="CUST0361"/>
    <x v="1"/>
    <x v="3"/>
    <x v="0"/>
    <x v="11"/>
    <x v="1"/>
    <n v="22"/>
    <n v="60"/>
    <n v="3"/>
    <x v="4"/>
    <x v="2"/>
    <x v="1"/>
    <n v="3"/>
    <s v="Delivered"/>
    <n v="135"/>
    <n v="78"/>
    <n v="57"/>
    <n v="0.42222222222222222"/>
  </r>
  <r>
    <s v="ORD0199"/>
    <d v="2025-12-22T00:00:00"/>
    <x v="6"/>
    <x v="0"/>
    <s v="CUST0094"/>
    <x v="0"/>
    <x v="0"/>
    <x v="4"/>
    <x v="27"/>
    <x v="2"/>
    <n v="35"/>
    <n v="70"/>
    <n v="4"/>
    <x v="4"/>
    <x v="8"/>
    <x v="0"/>
    <n v="3"/>
    <s v="Delivered"/>
    <n v="210"/>
    <n v="150"/>
    <n v="60"/>
    <n v="0.2857142857142857"/>
  </r>
  <r>
    <s v="ORD0200"/>
    <d v="2025-12-23T00:00:00"/>
    <x v="6"/>
    <x v="0"/>
    <s v="CUST0101"/>
    <x v="0"/>
    <x v="2"/>
    <x v="5"/>
    <x v="0"/>
    <x v="0"/>
    <n v="35"/>
    <n v="70"/>
    <n v="4"/>
    <x v="0"/>
    <x v="1"/>
    <x v="1"/>
    <n v="4"/>
    <s v="Delivered"/>
    <n v="280"/>
    <n v="153"/>
    <n v="127"/>
    <n v="0.45357142857142857"/>
  </r>
  <r>
    <s v="ORD0201"/>
    <d v="2025-12-24T00:00:00"/>
    <x v="6"/>
    <x v="0"/>
    <s v="CUST0293"/>
    <x v="2"/>
    <x v="1"/>
    <x v="8"/>
    <x v="5"/>
    <x v="0"/>
    <n v="90"/>
    <n v="160"/>
    <n v="2"/>
    <x v="5"/>
    <x v="1"/>
    <x v="3"/>
    <n v="6"/>
    <s v="Delivered"/>
    <n v="288"/>
    <n v="193"/>
    <n v="95"/>
    <n v="0.3298611111111111"/>
  </r>
  <r>
    <s v="ORD0202"/>
    <d v="2025-12-25T00:00:00"/>
    <x v="6"/>
    <x v="0"/>
    <s v="CUST0246"/>
    <x v="2"/>
    <x v="0"/>
    <x v="4"/>
    <x v="1"/>
    <x v="1"/>
    <n v="6"/>
    <n v="20"/>
    <n v="4"/>
    <x v="0"/>
    <x v="1"/>
    <x v="0"/>
    <n v="2"/>
    <s v="Delivered"/>
    <n v="80"/>
    <n v="37"/>
    <n v="43"/>
    <n v="0.53749999999999998"/>
  </r>
  <r>
    <s v="ORD0203"/>
    <d v="2025-12-26T00:00:00"/>
    <x v="6"/>
    <x v="0"/>
    <s v="CUST0383"/>
    <x v="2"/>
    <x v="0"/>
    <x v="8"/>
    <x v="20"/>
    <x v="1"/>
    <n v="5"/>
    <n v="15"/>
    <n v="1"/>
    <x v="1"/>
    <x v="7"/>
    <x v="2"/>
    <n v="3"/>
    <s v="Delivered"/>
    <n v="12.75"/>
    <n v="10"/>
    <n v="2.75"/>
    <n v="0.21568627450980393"/>
  </r>
  <r>
    <s v="ORD0204"/>
    <d v="2025-12-27T00:00:00"/>
    <x v="6"/>
    <x v="0"/>
    <s v="CUST0319"/>
    <x v="1"/>
    <x v="0"/>
    <x v="1"/>
    <x v="6"/>
    <x v="4"/>
    <n v="120"/>
    <n v="180"/>
    <n v="7"/>
    <x v="1"/>
    <x v="6"/>
    <x v="2"/>
    <n v="4"/>
    <s v="Delivered"/>
    <n v="1071"/>
    <n v="846"/>
    <n v="225"/>
    <n v="0.21008403361344538"/>
  </r>
  <r>
    <s v="ORD0205"/>
    <d v="2025-12-28T00:00:00"/>
    <x v="6"/>
    <x v="0"/>
    <s v="CUST0194"/>
    <x v="2"/>
    <x v="2"/>
    <x v="3"/>
    <x v="17"/>
    <x v="1"/>
    <n v="18"/>
    <n v="45"/>
    <n v="2"/>
    <x v="4"/>
    <x v="8"/>
    <x v="0"/>
    <n v="4"/>
    <s v="Delivered"/>
    <n v="67.5"/>
    <n v="46"/>
    <n v="21.5"/>
    <n v="0.31851851851851853"/>
  </r>
  <r>
    <s v="ORD0206"/>
    <d v="2025-12-29T00:00:00"/>
    <x v="6"/>
    <x v="0"/>
    <s v="CUST0318"/>
    <x v="2"/>
    <x v="1"/>
    <x v="6"/>
    <x v="16"/>
    <x v="4"/>
    <n v="70"/>
    <n v="110"/>
    <n v="1"/>
    <x v="4"/>
    <x v="11"/>
    <x v="1"/>
    <n v="7"/>
    <s v="Delivered"/>
    <n v="82.5"/>
    <n v="90"/>
    <n v="-7.5"/>
    <n v="-9.0909090909090912E-2"/>
  </r>
  <r>
    <s v="ORD0207"/>
    <d v="2025-12-30T00:00:00"/>
    <x v="6"/>
    <x v="0"/>
    <s v="CUST0011"/>
    <x v="0"/>
    <x v="1"/>
    <x v="9"/>
    <x v="25"/>
    <x v="3"/>
    <n v="30"/>
    <n v="60"/>
    <n v="3"/>
    <x v="5"/>
    <x v="13"/>
    <x v="1"/>
    <n v="4"/>
    <s v="Delivered"/>
    <n v="162"/>
    <n v="106"/>
    <n v="56"/>
    <n v="0.34567901234567899"/>
  </r>
  <r>
    <s v="ORD0208"/>
    <d v="2025-12-31T00:00:00"/>
    <x v="6"/>
    <x v="0"/>
    <s v="CUST0107"/>
    <x v="1"/>
    <x v="0"/>
    <x v="0"/>
    <x v="5"/>
    <x v="0"/>
    <n v="90"/>
    <n v="160"/>
    <n v="7"/>
    <x v="1"/>
    <x v="10"/>
    <x v="2"/>
    <n v="5"/>
    <s v="Delivered"/>
    <n v="952"/>
    <n v="641"/>
    <n v="311"/>
    <n v="0.32668067226890757"/>
  </r>
  <r>
    <s v="ORD0209"/>
    <d v="2026-01-01T00:00:00"/>
    <x v="7"/>
    <x v="1"/>
    <s v="CUST0287"/>
    <x v="1"/>
    <x v="0"/>
    <x v="9"/>
    <x v="29"/>
    <x v="2"/>
    <n v="20"/>
    <n v="50"/>
    <n v="5"/>
    <x v="2"/>
    <x v="12"/>
    <x v="2"/>
    <n v="3"/>
    <s v="Delivered"/>
    <n v="237.5"/>
    <n v="109"/>
    <n v="128.5"/>
    <n v="0.54105263157894734"/>
  </r>
  <r>
    <s v="ORD0210"/>
    <d v="2026-01-02T00:00:00"/>
    <x v="7"/>
    <x v="1"/>
    <s v="CUST0157"/>
    <x v="0"/>
    <x v="2"/>
    <x v="7"/>
    <x v="6"/>
    <x v="4"/>
    <n v="120"/>
    <n v="180"/>
    <n v="4"/>
    <x v="2"/>
    <x v="3"/>
    <x v="1"/>
    <n v="4"/>
    <s v="Delivered"/>
    <n v="684"/>
    <n v="495"/>
    <n v="189"/>
    <n v="0.27631578947368424"/>
  </r>
  <r>
    <s v="ORD0211"/>
    <d v="2026-01-03T00:00:00"/>
    <x v="7"/>
    <x v="1"/>
    <s v="CUST0258"/>
    <x v="0"/>
    <x v="2"/>
    <x v="5"/>
    <x v="20"/>
    <x v="1"/>
    <n v="5"/>
    <n v="15"/>
    <n v="4"/>
    <x v="3"/>
    <x v="2"/>
    <x v="2"/>
    <n v="4"/>
    <s v="Delivered"/>
    <n v="48"/>
    <n v="32"/>
    <n v="16"/>
    <n v="0.33333333333333331"/>
  </r>
  <r>
    <s v="ORD0212"/>
    <d v="2026-01-04T00:00:00"/>
    <x v="7"/>
    <x v="1"/>
    <s v="CUST0156"/>
    <x v="0"/>
    <x v="0"/>
    <x v="0"/>
    <x v="12"/>
    <x v="1"/>
    <n v="8"/>
    <n v="25"/>
    <n v="2"/>
    <x v="4"/>
    <x v="3"/>
    <x v="0"/>
    <n v="3"/>
    <s v="Delivered"/>
    <n v="37.5"/>
    <n v="31"/>
    <n v="6.5"/>
    <n v="0.17333333333333334"/>
  </r>
  <r>
    <s v="ORD0213"/>
    <d v="2026-01-05T00:00:00"/>
    <x v="7"/>
    <x v="1"/>
    <s v="CUST0021"/>
    <x v="0"/>
    <x v="1"/>
    <x v="3"/>
    <x v="12"/>
    <x v="1"/>
    <n v="8"/>
    <n v="25"/>
    <n v="4"/>
    <x v="1"/>
    <x v="14"/>
    <x v="3"/>
    <n v="5"/>
    <s v="Delivered"/>
    <n v="85"/>
    <n v="50"/>
    <n v="35"/>
    <n v="0.41176470588235292"/>
  </r>
  <r>
    <s v="ORD0214"/>
    <d v="2026-01-06T00:00:00"/>
    <x v="7"/>
    <x v="1"/>
    <s v="CUST0004"/>
    <x v="0"/>
    <x v="1"/>
    <x v="3"/>
    <x v="25"/>
    <x v="3"/>
    <n v="30"/>
    <n v="60"/>
    <n v="3"/>
    <x v="2"/>
    <x v="15"/>
    <x v="2"/>
    <n v="4"/>
    <s v="Delivered"/>
    <n v="171"/>
    <n v="107"/>
    <n v="64"/>
    <n v="0.3742690058479532"/>
  </r>
  <r>
    <s v="ORD0215"/>
    <d v="2026-01-07T00:00:00"/>
    <x v="7"/>
    <x v="1"/>
    <s v="CUST0068"/>
    <x v="0"/>
    <x v="1"/>
    <x v="5"/>
    <x v="4"/>
    <x v="4"/>
    <n v="450"/>
    <n v="620"/>
    <n v="4"/>
    <x v="5"/>
    <x v="1"/>
    <x v="1"/>
    <n v="6"/>
    <s v="Delivered"/>
    <n v="2232"/>
    <n v="1813"/>
    <n v="419"/>
    <n v="0.18772401433691757"/>
  </r>
  <r>
    <s v="ORD0216"/>
    <d v="2026-01-08T00:00:00"/>
    <x v="7"/>
    <x v="1"/>
    <s v="CUST0167"/>
    <x v="0"/>
    <x v="2"/>
    <x v="1"/>
    <x v="29"/>
    <x v="2"/>
    <n v="20"/>
    <n v="50"/>
    <n v="2"/>
    <x v="5"/>
    <x v="0"/>
    <x v="3"/>
    <n v="3"/>
    <s v="Delivered"/>
    <n v="90"/>
    <n v="54"/>
    <n v="36"/>
    <n v="0.4"/>
  </r>
  <r>
    <s v="ORD0217"/>
    <d v="2026-01-09T00:00:00"/>
    <x v="7"/>
    <x v="1"/>
    <s v="CUST0169"/>
    <x v="0"/>
    <x v="0"/>
    <x v="9"/>
    <x v="10"/>
    <x v="4"/>
    <n v="20"/>
    <n v="45"/>
    <n v="2"/>
    <x v="4"/>
    <x v="7"/>
    <x v="3"/>
    <n v="4"/>
    <s v="Delivered"/>
    <n v="67.5"/>
    <n v="45"/>
    <n v="22.5"/>
    <n v="0.33333333333333331"/>
  </r>
  <r>
    <s v="ORD0218"/>
    <d v="2026-01-10T00:00:00"/>
    <x v="7"/>
    <x v="1"/>
    <s v="CUST0338"/>
    <x v="2"/>
    <x v="1"/>
    <x v="9"/>
    <x v="9"/>
    <x v="3"/>
    <n v="15"/>
    <n v="35"/>
    <n v="1"/>
    <x v="2"/>
    <x v="5"/>
    <x v="0"/>
    <n v="6"/>
    <s v="Delivered"/>
    <n v="33.25"/>
    <n v="34"/>
    <n v="-0.75"/>
    <n v="-2.2556390977443608E-2"/>
  </r>
  <r>
    <s v="ORD0219"/>
    <d v="2026-01-11T00:00:00"/>
    <x v="7"/>
    <x v="1"/>
    <s v="CUST0132"/>
    <x v="0"/>
    <x v="2"/>
    <x v="4"/>
    <x v="3"/>
    <x v="3"/>
    <n v="45"/>
    <n v="90"/>
    <n v="3"/>
    <x v="3"/>
    <x v="6"/>
    <x v="1"/>
    <n v="4"/>
    <s v="Delivered"/>
    <n v="216"/>
    <n v="141"/>
    <n v="75"/>
    <n v="0.34722222222222221"/>
  </r>
  <r>
    <s v="ORD0220"/>
    <d v="2026-01-12T00:00:00"/>
    <x v="7"/>
    <x v="1"/>
    <s v="CUST0286"/>
    <x v="0"/>
    <x v="3"/>
    <x v="2"/>
    <x v="26"/>
    <x v="4"/>
    <n v="700"/>
    <n v="900"/>
    <n v="1"/>
    <x v="1"/>
    <x v="10"/>
    <x v="3"/>
    <n v="2"/>
    <s v="Delivered"/>
    <n v="765"/>
    <n v="711"/>
    <n v="54"/>
    <n v="7.0588235294117646E-2"/>
  </r>
  <r>
    <s v="ORD0221"/>
    <d v="2026-01-13T00:00:00"/>
    <x v="7"/>
    <x v="1"/>
    <s v="CUST0365"/>
    <x v="0"/>
    <x v="2"/>
    <x v="0"/>
    <x v="9"/>
    <x v="3"/>
    <n v="15"/>
    <n v="35"/>
    <n v="1"/>
    <x v="1"/>
    <x v="9"/>
    <x v="3"/>
    <n v="2"/>
    <s v="Delivered"/>
    <n v="29.75"/>
    <n v="22"/>
    <n v="7.75"/>
    <n v="0.26050420168067229"/>
  </r>
  <r>
    <s v="ORD0222"/>
    <d v="2026-01-14T00:00:00"/>
    <x v="7"/>
    <x v="1"/>
    <s v="CUST0241"/>
    <x v="2"/>
    <x v="2"/>
    <x v="7"/>
    <x v="21"/>
    <x v="0"/>
    <n v="50"/>
    <n v="95"/>
    <n v="1"/>
    <x v="5"/>
    <x v="10"/>
    <x v="3"/>
    <n v="4"/>
    <s v="Delivered"/>
    <n v="85.5"/>
    <n v="61"/>
    <n v="24.5"/>
    <n v="0.28654970760233917"/>
  </r>
  <r>
    <s v="ORD0223"/>
    <d v="2026-01-15T00:00:00"/>
    <x v="7"/>
    <x v="1"/>
    <s v="CUST0019"/>
    <x v="0"/>
    <x v="0"/>
    <x v="9"/>
    <x v="22"/>
    <x v="4"/>
    <n v="45"/>
    <n v="80"/>
    <n v="2"/>
    <x v="3"/>
    <x v="0"/>
    <x v="3"/>
    <n v="2"/>
    <s v="Delivered"/>
    <n v="128"/>
    <n v="104"/>
    <n v="24"/>
    <n v="0.1875"/>
  </r>
  <r>
    <s v="ORD0224"/>
    <d v="2026-01-16T00:00:00"/>
    <x v="7"/>
    <x v="1"/>
    <s v="CUST0019"/>
    <x v="0"/>
    <x v="0"/>
    <x v="7"/>
    <x v="11"/>
    <x v="1"/>
    <n v="22"/>
    <n v="60"/>
    <n v="4"/>
    <x v="3"/>
    <x v="0"/>
    <x v="3"/>
    <n v="5"/>
    <s v="Delivered"/>
    <n v="192"/>
    <n v="102"/>
    <n v="90"/>
    <n v="0.46875"/>
  </r>
  <r>
    <s v="ORD0225"/>
    <d v="2026-01-17T00:00:00"/>
    <x v="7"/>
    <x v="1"/>
    <s v="CUST0083"/>
    <x v="1"/>
    <x v="3"/>
    <x v="5"/>
    <x v="21"/>
    <x v="0"/>
    <n v="50"/>
    <n v="95"/>
    <n v="6"/>
    <x v="4"/>
    <x v="1"/>
    <x v="3"/>
    <n v="3"/>
    <s v="Delivered"/>
    <n v="427.5"/>
    <n v="313"/>
    <n v="114.5"/>
    <n v="0.26783625730994154"/>
  </r>
  <r>
    <s v="ORD0226"/>
    <d v="2026-01-18T00:00:00"/>
    <x v="7"/>
    <x v="1"/>
    <s v="CUST0148"/>
    <x v="0"/>
    <x v="0"/>
    <x v="6"/>
    <x v="29"/>
    <x v="2"/>
    <n v="20"/>
    <n v="50"/>
    <n v="4"/>
    <x v="5"/>
    <x v="7"/>
    <x v="0"/>
    <n v="2"/>
    <s v="Delivered"/>
    <n v="180"/>
    <n v="85"/>
    <n v="95"/>
    <n v="0.52777777777777779"/>
  </r>
  <r>
    <s v="ORD0227"/>
    <d v="2026-01-19T00:00:00"/>
    <x v="7"/>
    <x v="1"/>
    <s v="CUST0160"/>
    <x v="0"/>
    <x v="1"/>
    <x v="4"/>
    <x v="19"/>
    <x v="2"/>
    <n v="18"/>
    <n v="40"/>
    <n v="2"/>
    <x v="5"/>
    <x v="2"/>
    <x v="2"/>
    <n v="4"/>
    <s v="Delivered"/>
    <n v="72"/>
    <n v="48"/>
    <n v="24"/>
    <n v="0.33333333333333331"/>
  </r>
  <r>
    <s v="ORD0228"/>
    <d v="2026-01-20T00:00:00"/>
    <x v="7"/>
    <x v="1"/>
    <s v="CUST0174"/>
    <x v="0"/>
    <x v="0"/>
    <x v="7"/>
    <x v="19"/>
    <x v="2"/>
    <n v="18"/>
    <n v="40"/>
    <n v="1"/>
    <x v="5"/>
    <x v="2"/>
    <x v="0"/>
    <n v="3"/>
    <s v="Delivered"/>
    <n v="36"/>
    <n v="30"/>
    <n v="6"/>
    <n v="0.16666666666666666"/>
  </r>
  <r>
    <s v="ORD0229"/>
    <d v="2026-01-21T00:00:00"/>
    <x v="7"/>
    <x v="1"/>
    <s v="CUST0110"/>
    <x v="0"/>
    <x v="0"/>
    <x v="1"/>
    <x v="4"/>
    <x v="4"/>
    <n v="450"/>
    <n v="620"/>
    <n v="1"/>
    <x v="5"/>
    <x v="0"/>
    <x v="0"/>
    <n v="4"/>
    <s v="Delivered"/>
    <n v="558"/>
    <n v="464"/>
    <n v="94"/>
    <n v="0.16845878136200718"/>
  </r>
  <r>
    <s v="ORD0230"/>
    <d v="2026-01-22T00:00:00"/>
    <x v="7"/>
    <x v="1"/>
    <s v="CUST0077"/>
    <x v="0"/>
    <x v="0"/>
    <x v="7"/>
    <x v="5"/>
    <x v="0"/>
    <n v="90"/>
    <n v="160"/>
    <n v="1"/>
    <x v="5"/>
    <x v="4"/>
    <x v="2"/>
    <n v="5"/>
    <s v="Delivered"/>
    <n v="144"/>
    <n v="98"/>
    <n v="46"/>
    <n v="0.31944444444444442"/>
  </r>
  <r>
    <s v="ORD0231"/>
    <d v="2026-01-23T00:00:00"/>
    <x v="7"/>
    <x v="1"/>
    <s v="CUST0234"/>
    <x v="0"/>
    <x v="2"/>
    <x v="1"/>
    <x v="19"/>
    <x v="2"/>
    <n v="18"/>
    <n v="40"/>
    <n v="3"/>
    <x v="3"/>
    <x v="10"/>
    <x v="2"/>
    <n v="2"/>
    <s v="Delivered"/>
    <n v="96"/>
    <n v="65"/>
    <n v="31"/>
    <n v="0.32291666666666669"/>
  </r>
  <r>
    <s v="ORD0232"/>
    <d v="2026-01-24T00:00:00"/>
    <x v="7"/>
    <x v="1"/>
    <s v="CUST0060"/>
    <x v="1"/>
    <x v="2"/>
    <x v="8"/>
    <x v="24"/>
    <x v="0"/>
    <n v="60"/>
    <n v="120"/>
    <n v="6"/>
    <x v="2"/>
    <x v="6"/>
    <x v="3"/>
    <n v="3"/>
    <s v="Delivered"/>
    <n v="684"/>
    <n v="366"/>
    <n v="318"/>
    <n v="0.46491228070175439"/>
  </r>
  <r>
    <s v="ORD0233"/>
    <d v="2026-01-25T00:00:00"/>
    <x v="7"/>
    <x v="1"/>
    <s v="CUST0048"/>
    <x v="0"/>
    <x v="0"/>
    <x v="2"/>
    <x v="12"/>
    <x v="1"/>
    <n v="8"/>
    <n v="25"/>
    <n v="1"/>
    <x v="3"/>
    <x v="9"/>
    <x v="1"/>
    <n v="3"/>
    <s v="Delivered"/>
    <n v="20"/>
    <n v="15"/>
    <n v="5"/>
    <n v="0.25"/>
  </r>
  <r>
    <s v="ORD0234"/>
    <d v="2026-01-26T00:00:00"/>
    <x v="7"/>
    <x v="1"/>
    <s v="CUST0040"/>
    <x v="1"/>
    <x v="0"/>
    <x v="5"/>
    <x v="17"/>
    <x v="1"/>
    <n v="18"/>
    <n v="45"/>
    <n v="7"/>
    <x v="0"/>
    <x v="10"/>
    <x v="0"/>
    <n v="5"/>
    <s v="Delivered"/>
    <n v="315"/>
    <n v="137"/>
    <n v="178"/>
    <n v="0.56507936507936507"/>
  </r>
  <r>
    <s v="ORD0235"/>
    <d v="2026-01-27T00:00:00"/>
    <x v="7"/>
    <x v="1"/>
    <s v="CUST0323"/>
    <x v="0"/>
    <x v="1"/>
    <x v="9"/>
    <x v="6"/>
    <x v="4"/>
    <n v="120"/>
    <n v="180"/>
    <n v="1"/>
    <x v="3"/>
    <x v="1"/>
    <x v="0"/>
    <n v="7"/>
    <s v="Delivered"/>
    <n v="144"/>
    <n v="133"/>
    <n v="11"/>
    <n v="7.6388888888888895E-2"/>
  </r>
  <r>
    <s v="ORD0236"/>
    <d v="2026-01-28T00:00:00"/>
    <x v="7"/>
    <x v="1"/>
    <s v="CUST0349"/>
    <x v="2"/>
    <x v="0"/>
    <x v="3"/>
    <x v="18"/>
    <x v="3"/>
    <n v="4"/>
    <n v="15"/>
    <n v="3"/>
    <x v="1"/>
    <x v="9"/>
    <x v="2"/>
    <n v="4"/>
    <s v="Delivered"/>
    <n v="38.25"/>
    <n v="19"/>
    <n v="19.25"/>
    <n v="0.50326797385620914"/>
  </r>
  <r>
    <s v="ORD0237"/>
    <d v="2026-01-29T00:00:00"/>
    <x v="7"/>
    <x v="1"/>
    <s v="CUST0051"/>
    <x v="1"/>
    <x v="0"/>
    <x v="8"/>
    <x v="3"/>
    <x v="3"/>
    <n v="45"/>
    <n v="90"/>
    <n v="8"/>
    <x v="5"/>
    <x v="7"/>
    <x v="3"/>
    <n v="2"/>
    <s v="Delivered"/>
    <n v="648"/>
    <n v="365"/>
    <n v="283"/>
    <n v="0.43672839506172839"/>
  </r>
  <r>
    <s v="ORD0238"/>
    <d v="2026-01-30T00:00:00"/>
    <x v="7"/>
    <x v="1"/>
    <s v="CUST0371"/>
    <x v="0"/>
    <x v="3"/>
    <x v="5"/>
    <x v="23"/>
    <x v="2"/>
    <n v="10"/>
    <n v="25"/>
    <n v="3"/>
    <x v="4"/>
    <x v="1"/>
    <x v="1"/>
    <n v="4"/>
    <s v="Delivered"/>
    <n v="56.25"/>
    <n v="43"/>
    <n v="13.25"/>
    <n v="0.23555555555555555"/>
  </r>
  <r>
    <s v="ORD0239"/>
    <d v="2026-01-31T00:00:00"/>
    <x v="7"/>
    <x v="1"/>
    <s v="CUST0162"/>
    <x v="0"/>
    <x v="2"/>
    <x v="4"/>
    <x v="4"/>
    <x v="4"/>
    <n v="450"/>
    <n v="620"/>
    <n v="4"/>
    <x v="3"/>
    <x v="0"/>
    <x v="1"/>
    <n v="2"/>
    <s v="Delivered"/>
    <n v="1984"/>
    <n v="1814"/>
    <n v="170"/>
    <n v="8.5685483870967735E-2"/>
  </r>
  <r>
    <s v="ORD0240"/>
    <d v="2026-02-01T00:00:00"/>
    <x v="8"/>
    <x v="1"/>
    <s v="CUST0040"/>
    <x v="2"/>
    <x v="3"/>
    <x v="4"/>
    <x v="18"/>
    <x v="3"/>
    <n v="4"/>
    <n v="15"/>
    <n v="4"/>
    <x v="0"/>
    <x v="1"/>
    <x v="2"/>
    <n v="5"/>
    <s v="Delivered"/>
    <n v="60"/>
    <n v="29"/>
    <n v="31"/>
    <n v="0.51666666666666672"/>
  </r>
  <r>
    <s v="ORD0241"/>
    <d v="2026-02-02T00:00:00"/>
    <x v="8"/>
    <x v="1"/>
    <s v="CUST0096"/>
    <x v="0"/>
    <x v="3"/>
    <x v="1"/>
    <x v="12"/>
    <x v="1"/>
    <n v="8"/>
    <n v="25"/>
    <n v="4"/>
    <x v="3"/>
    <x v="8"/>
    <x v="3"/>
    <n v="3"/>
    <s v="Delivered"/>
    <n v="80"/>
    <n v="42"/>
    <n v="38"/>
    <n v="0.47499999999999998"/>
  </r>
  <r>
    <s v="ORD0242"/>
    <d v="2026-02-03T00:00:00"/>
    <x v="8"/>
    <x v="1"/>
    <s v="CUST0063"/>
    <x v="0"/>
    <x v="2"/>
    <x v="6"/>
    <x v="10"/>
    <x v="4"/>
    <n v="20"/>
    <n v="45"/>
    <n v="2"/>
    <x v="4"/>
    <x v="4"/>
    <x v="3"/>
    <n v="4"/>
    <s v="Delivered"/>
    <n v="67.5"/>
    <n v="48"/>
    <n v="19.5"/>
    <n v="0.28888888888888886"/>
  </r>
  <r>
    <s v="ORD0243"/>
    <d v="2026-02-04T00:00:00"/>
    <x v="8"/>
    <x v="1"/>
    <s v="CUST0248"/>
    <x v="0"/>
    <x v="1"/>
    <x v="9"/>
    <x v="12"/>
    <x v="1"/>
    <n v="8"/>
    <n v="25"/>
    <n v="2"/>
    <x v="3"/>
    <x v="5"/>
    <x v="1"/>
    <n v="7"/>
    <s v="Delivered"/>
    <n v="40"/>
    <n v="35"/>
    <n v="5"/>
    <n v="0.125"/>
  </r>
  <r>
    <s v="ORD0244"/>
    <d v="2026-02-05T00:00:00"/>
    <x v="8"/>
    <x v="1"/>
    <s v="CUST0333"/>
    <x v="2"/>
    <x v="1"/>
    <x v="8"/>
    <x v="29"/>
    <x v="2"/>
    <n v="20"/>
    <n v="50"/>
    <n v="4"/>
    <x v="0"/>
    <x v="2"/>
    <x v="2"/>
    <n v="6"/>
    <s v="Delivered"/>
    <n v="200"/>
    <n v="92"/>
    <n v="108"/>
    <n v="0.54"/>
  </r>
  <r>
    <s v="ORD0245"/>
    <d v="2026-02-06T00:00:00"/>
    <x v="8"/>
    <x v="1"/>
    <s v="CUST0301"/>
    <x v="1"/>
    <x v="2"/>
    <x v="3"/>
    <x v="14"/>
    <x v="0"/>
    <n v="20"/>
    <n v="45"/>
    <n v="6"/>
    <x v="0"/>
    <x v="7"/>
    <x v="2"/>
    <n v="3"/>
    <s v="Delivered"/>
    <n v="270"/>
    <n v="125"/>
    <n v="145"/>
    <n v="0.53703703703703709"/>
  </r>
  <r>
    <s v="ORD0246"/>
    <d v="2026-02-07T00:00:00"/>
    <x v="8"/>
    <x v="1"/>
    <s v="CUST0306"/>
    <x v="0"/>
    <x v="3"/>
    <x v="8"/>
    <x v="23"/>
    <x v="2"/>
    <n v="10"/>
    <n v="25"/>
    <n v="3"/>
    <x v="5"/>
    <x v="0"/>
    <x v="3"/>
    <n v="3"/>
    <s v="Delivered"/>
    <n v="67.5"/>
    <n v="44"/>
    <n v="23.5"/>
    <n v="0.34814814814814815"/>
  </r>
  <r>
    <s v="ORD0247"/>
    <d v="2026-02-08T00:00:00"/>
    <x v="8"/>
    <x v="1"/>
    <s v="CUST0374"/>
    <x v="1"/>
    <x v="2"/>
    <x v="5"/>
    <x v="20"/>
    <x v="1"/>
    <n v="5"/>
    <n v="15"/>
    <n v="2"/>
    <x v="0"/>
    <x v="1"/>
    <x v="2"/>
    <n v="5"/>
    <s v="Delivered"/>
    <n v="30"/>
    <n v="23"/>
    <n v="7"/>
    <n v="0.23333333333333334"/>
  </r>
  <r>
    <s v="ORD0248"/>
    <d v="2026-02-09T00:00:00"/>
    <x v="8"/>
    <x v="1"/>
    <s v="CUST0306"/>
    <x v="2"/>
    <x v="0"/>
    <x v="8"/>
    <x v="4"/>
    <x v="4"/>
    <n v="450"/>
    <n v="620"/>
    <n v="2"/>
    <x v="3"/>
    <x v="7"/>
    <x v="1"/>
    <n v="3"/>
    <s v="Delivered"/>
    <n v="992"/>
    <n v="905"/>
    <n v="87"/>
    <n v="8.7701612903225812E-2"/>
  </r>
  <r>
    <s v="ORD0249"/>
    <d v="2026-02-10T00:00:00"/>
    <x v="8"/>
    <x v="1"/>
    <s v="CUST0244"/>
    <x v="2"/>
    <x v="3"/>
    <x v="9"/>
    <x v="21"/>
    <x v="0"/>
    <n v="50"/>
    <n v="95"/>
    <n v="3"/>
    <x v="1"/>
    <x v="6"/>
    <x v="3"/>
    <n v="4"/>
    <s v="Delivered"/>
    <n v="242.25"/>
    <n v="156"/>
    <n v="86.25"/>
    <n v="0.35603715170278638"/>
  </r>
  <r>
    <s v="ORD0250"/>
    <d v="2026-02-11T00:00:00"/>
    <x v="8"/>
    <x v="1"/>
    <s v="CUST0188"/>
    <x v="1"/>
    <x v="2"/>
    <x v="8"/>
    <x v="29"/>
    <x v="2"/>
    <n v="20"/>
    <n v="50"/>
    <n v="8"/>
    <x v="6"/>
    <x v="3"/>
    <x v="3"/>
    <n v="3"/>
    <s v="Delivered"/>
    <n v="280"/>
    <n v="175"/>
    <n v="105"/>
    <n v="0.375"/>
  </r>
  <r>
    <s v="ORD0251"/>
    <d v="2026-02-12T00:00:00"/>
    <x v="8"/>
    <x v="1"/>
    <s v="CUST0393"/>
    <x v="2"/>
    <x v="3"/>
    <x v="9"/>
    <x v="5"/>
    <x v="0"/>
    <n v="90"/>
    <n v="160"/>
    <n v="3"/>
    <x v="4"/>
    <x v="3"/>
    <x v="2"/>
    <n v="3"/>
    <s v="Delivered"/>
    <n v="360"/>
    <n v="285"/>
    <n v="75"/>
    <n v="0.20833333333333334"/>
  </r>
  <r>
    <s v="ORD0252"/>
    <d v="2026-02-13T00:00:00"/>
    <x v="8"/>
    <x v="1"/>
    <s v="CUST0375"/>
    <x v="1"/>
    <x v="3"/>
    <x v="3"/>
    <x v="28"/>
    <x v="3"/>
    <n v="12"/>
    <n v="30"/>
    <n v="5"/>
    <x v="1"/>
    <x v="1"/>
    <x v="1"/>
    <n v="2"/>
    <s v="Delivered"/>
    <n v="127.5"/>
    <n v="73"/>
    <n v="54.5"/>
    <n v="0.42745098039215684"/>
  </r>
  <r>
    <s v="ORD0253"/>
    <d v="2026-02-14T00:00:00"/>
    <x v="8"/>
    <x v="1"/>
    <s v="CUST0070"/>
    <x v="0"/>
    <x v="1"/>
    <x v="2"/>
    <x v="9"/>
    <x v="3"/>
    <n v="15"/>
    <n v="35"/>
    <n v="3"/>
    <x v="3"/>
    <x v="1"/>
    <x v="1"/>
    <n v="5"/>
    <s v="Delivered"/>
    <n v="84"/>
    <n v="58"/>
    <n v="26"/>
    <n v="0.30952380952380953"/>
  </r>
  <r>
    <s v="ORD0254"/>
    <d v="2026-02-15T00:00:00"/>
    <x v="8"/>
    <x v="1"/>
    <s v="CUST0097"/>
    <x v="0"/>
    <x v="2"/>
    <x v="0"/>
    <x v="14"/>
    <x v="0"/>
    <n v="20"/>
    <n v="45"/>
    <n v="2"/>
    <x v="4"/>
    <x v="9"/>
    <x v="1"/>
    <n v="4"/>
    <s v="Delivered"/>
    <n v="67.5"/>
    <n v="47"/>
    <n v="20.5"/>
    <n v="0.3037037037037037"/>
  </r>
  <r>
    <s v="ORD0255"/>
    <d v="2026-02-16T00:00:00"/>
    <x v="8"/>
    <x v="1"/>
    <s v="CUST0289"/>
    <x v="0"/>
    <x v="2"/>
    <x v="4"/>
    <x v="27"/>
    <x v="2"/>
    <n v="35"/>
    <n v="70"/>
    <n v="2"/>
    <x v="3"/>
    <x v="9"/>
    <x v="2"/>
    <n v="4"/>
    <s v="Delivered"/>
    <n v="112"/>
    <n v="77"/>
    <n v="35"/>
    <n v="0.3125"/>
  </r>
  <r>
    <s v="ORD0256"/>
    <d v="2026-02-17T00:00:00"/>
    <x v="8"/>
    <x v="1"/>
    <s v="CUST0253"/>
    <x v="0"/>
    <x v="3"/>
    <x v="3"/>
    <x v="9"/>
    <x v="3"/>
    <n v="15"/>
    <n v="35"/>
    <n v="4"/>
    <x v="4"/>
    <x v="7"/>
    <x v="0"/>
    <n v="3"/>
    <s v="Delivered"/>
    <n v="105"/>
    <n v="65"/>
    <n v="40"/>
    <n v="0.38095238095238093"/>
  </r>
  <r>
    <s v="ORD0257"/>
    <d v="2026-02-18T00:00:00"/>
    <x v="8"/>
    <x v="1"/>
    <s v="CUST0079"/>
    <x v="0"/>
    <x v="1"/>
    <x v="8"/>
    <x v="21"/>
    <x v="0"/>
    <n v="50"/>
    <n v="95"/>
    <n v="1"/>
    <x v="1"/>
    <x v="11"/>
    <x v="3"/>
    <n v="7"/>
    <s v="Delivered"/>
    <n v="80.75"/>
    <n v="70"/>
    <n v="10.75"/>
    <n v="0.13312693498452013"/>
  </r>
  <r>
    <s v="ORD0258"/>
    <d v="2026-02-19T00:00:00"/>
    <x v="8"/>
    <x v="1"/>
    <s v="CUST0210"/>
    <x v="0"/>
    <x v="1"/>
    <x v="5"/>
    <x v="27"/>
    <x v="2"/>
    <n v="35"/>
    <n v="70"/>
    <n v="1"/>
    <x v="0"/>
    <x v="3"/>
    <x v="3"/>
    <n v="6"/>
    <s v="Delivered"/>
    <n v="70"/>
    <n v="50"/>
    <n v="20"/>
    <n v="0.2857142857142857"/>
  </r>
  <r>
    <s v="ORD0259"/>
    <d v="2026-02-20T00:00:00"/>
    <x v="8"/>
    <x v="1"/>
    <s v="CUST0109"/>
    <x v="0"/>
    <x v="0"/>
    <x v="6"/>
    <x v="20"/>
    <x v="1"/>
    <n v="5"/>
    <n v="15"/>
    <n v="2"/>
    <x v="3"/>
    <x v="0"/>
    <x v="1"/>
    <n v="5"/>
    <s v="Delivered"/>
    <n v="24"/>
    <n v="24"/>
    <n v="0"/>
    <n v="0"/>
  </r>
  <r>
    <s v="ORD0260"/>
    <d v="2026-02-21T00:00:00"/>
    <x v="8"/>
    <x v="1"/>
    <s v="CUST0296"/>
    <x v="0"/>
    <x v="1"/>
    <x v="6"/>
    <x v="23"/>
    <x v="2"/>
    <n v="10"/>
    <n v="25"/>
    <n v="2"/>
    <x v="4"/>
    <x v="3"/>
    <x v="0"/>
    <n v="7"/>
    <s v="Delivered"/>
    <n v="37.5"/>
    <n v="35"/>
    <n v="2.5"/>
    <n v="6.6666666666666666E-2"/>
  </r>
  <r>
    <s v="ORD0261"/>
    <d v="2026-02-22T00:00:00"/>
    <x v="8"/>
    <x v="1"/>
    <s v="CUST0135"/>
    <x v="0"/>
    <x v="3"/>
    <x v="1"/>
    <x v="0"/>
    <x v="0"/>
    <n v="35"/>
    <n v="70"/>
    <n v="4"/>
    <x v="5"/>
    <x v="6"/>
    <x v="1"/>
    <n v="5"/>
    <s v="Delivered"/>
    <n v="252"/>
    <n v="146"/>
    <n v="106"/>
    <n v="0.42063492063492064"/>
  </r>
  <r>
    <s v="ORD0262"/>
    <d v="2026-02-23T00:00:00"/>
    <x v="8"/>
    <x v="1"/>
    <s v="CUST0397"/>
    <x v="2"/>
    <x v="3"/>
    <x v="2"/>
    <x v="28"/>
    <x v="3"/>
    <n v="12"/>
    <n v="30"/>
    <n v="1"/>
    <x v="2"/>
    <x v="12"/>
    <x v="1"/>
    <n v="5"/>
    <s v="Delivered"/>
    <n v="28.5"/>
    <n v="21"/>
    <n v="7.5"/>
    <n v="0.26315789473684209"/>
  </r>
  <r>
    <s v="ORD0263"/>
    <d v="2026-02-24T00:00:00"/>
    <x v="8"/>
    <x v="1"/>
    <s v="CUST0325"/>
    <x v="0"/>
    <x v="0"/>
    <x v="8"/>
    <x v="11"/>
    <x v="1"/>
    <n v="22"/>
    <n v="60"/>
    <n v="2"/>
    <x v="0"/>
    <x v="7"/>
    <x v="2"/>
    <n v="2"/>
    <s v="Delivered"/>
    <n v="120"/>
    <n v="49"/>
    <n v="71"/>
    <n v="0.59166666666666667"/>
  </r>
  <r>
    <s v="ORD0264"/>
    <d v="2026-02-25T00:00:00"/>
    <x v="8"/>
    <x v="1"/>
    <s v="CUST0354"/>
    <x v="1"/>
    <x v="3"/>
    <x v="1"/>
    <x v="16"/>
    <x v="4"/>
    <n v="70"/>
    <n v="110"/>
    <n v="4"/>
    <x v="4"/>
    <x v="9"/>
    <x v="0"/>
    <n v="2"/>
    <s v="Delivered"/>
    <n v="330"/>
    <n v="287"/>
    <n v="43"/>
    <n v="0.13030303030303031"/>
  </r>
  <r>
    <s v="ORD0265"/>
    <d v="2026-02-26T00:00:00"/>
    <x v="8"/>
    <x v="1"/>
    <s v="CUST0164"/>
    <x v="0"/>
    <x v="2"/>
    <x v="2"/>
    <x v="3"/>
    <x v="3"/>
    <n v="45"/>
    <n v="90"/>
    <n v="3"/>
    <x v="1"/>
    <x v="4"/>
    <x v="0"/>
    <n v="5"/>
    <s v="Delivered"/>
    <n v="229.5"/>
    <n v="143"/>
    <n v="86.5"/>
    <n v="0.37690631808278868"/>
  </r>
  <r>
    <s v="ORD0266"/>
    <d v="2026-02-27T00:00:00"/>
    <x v="8"/>
    <x v="1"/>
    <s v="CUST0143"/>
    <x v="0"/>
    <x v="2"/>
    <x v="9"/>
    <x v="24"/>
    <x v="0"/>
    <n v="60"/>
    <n v="120"/>
    <n v="2"/>
    <x v="4"/>
    <x v="8"/>
    <x v="2"/>
    <n v="4"/>
    <s v="Delivered"/>
    <n v="180"/>
    <n v="130"/>
    <n v="50"/>
    <n v="0.27777777777777779"/>
  </r>
  <r>
    <s v="ORD0267"/>
    <d v="2026-02-28T00:00:00"/>
    <x v="8"/>
    <x v="1"/>
    <s v="CUST0347"/>
    <x v="0"/>
    <x v="3"/>
    <x v="6"/>
    <x v="4"/>
    <x v="4"/>
    <n v="450"/>
    <n v="620"/>
    <n v="3"/>
    <x v="3"/>
    <x v="10"/>
    <x v="3"/>
    <n v="4"/>
    <s v="Delivered"/>
    <n v="1488"/>
    <n v="1361"/>
    <n v="127"/>
    <n v="8.5349462365591391E-2"/>
  </r>
  <r>
    <s v="ORD0268"/>
    <d v="2026-03-01T00:00:00"/>
    <x v="9"/>
    <x v="1"/>
    <s v="CUST0386"/>
    <x v="2"/>
    <x v="1"/>
    <x v="4"/>
    <x v="12"/>
    <x v="1"/>
    <n v="8"/>
    <n v="25"/>
    <n v="2"/>
    <x v="0"/>
    <x v="14"/>
    <x v="0"/>
    <n v="5"/>
    <s v="Delivered"/>
    <n v="50"/>
    <n v="34"/>
    <n v="16"/>
    <n v="0.32"/>
  </r>
  <r>
    <s v="ORD0269"/>
    <d v="2026-03-02T00:00:00"/>
    <x v="9"/>
    <x v="1"/>
    <s v="CUST0287"/>
    <x v="1"/>
    <x v="2"/>
    <x v="3"/>
    <x v="14"/>
    <x v="0"/>
    <n v="20"/>
    <n v="45"/>
    <n v="4"/>
    <x v="1"/>
    <x v="10"/>
    <x v="3"/>
    <n v="2"/>
    <s v="Delivered"/>
    <n v="153"/>
    <n v="91"/>
    <n v="62"/>
    <n v="0.40522875816993464"/>
  </r>
  <r>
    <s v="ORD0270"/>
    <d v="2026-03-03T00:00:00"/>
    <x v="9"/>
    <x v="1"/>
    <s v="CUST0059"/>
    <x v="1"/>
    <x v="0"/>
    <x v="4"/>
    <x v="4"/>
    <x v="4"/>
    <n v="450"/>
    <n v="620"/>
    <n v="6"/>
    <x v="3"/>
    <x v="6"/>
    <x v="1"/>
    <n v="5"/>
    <s v="Delivered"/>
    <n v="2976"/>
    <n v="2706"/>
    <n v="270"/>
    <n v="9.0725806451612906E-2"/>
  </r>
  <r>
    <s v="ORD0271"/>
    <d v="2026-03-04T00:00:00"/>
    <x v="9"/>
    <x v="1"/>
    <s v="CUST0253"/>
    <x v="0"/>
    <x v="2"/>
    <x v="6"/>
    <x v="19"/>
    <x v="2"/>
    <n v="18"/>
    <n v="40"/>
    <n v="3"/>
    <x v="3"/>
    <x v="8"/>
    <x v="0"/>
    <n v="2"/>
    <s v="Delivered"/>
    <n v="96"/>
    <n v="64"/>
    <n v="32"/>
    <n v="0.33333333333333331"/>
  </r>
  <r>
    <s v="ORD0272"/>
    <d v="2026-03-05T00:00:00"/>
    <x v="9"/>
    <x v="1"/>
    <s v="CUST0395"/>
    <x v="0"/>
    <x v="0"/>
    <x v="9"/>
    <x v="25"/>
    <x v="3"/>
    <n v="30"/>
    <n v="60"/>
    <n v="4"/>
    <x v="3"/>
    <x v="1"/>
    <x v="3"/>
    <n v="4"/>
    <s v="Delivered"/>
    <n v="192"/>
    <n v="133"/>
    <n v="59"/>
    <n v="0.30729166666666669"/>
  </r>
  <r>
    <s v="ORD0273"/>
    <d v="2026-03-06T00:00:00"/>
    <x v="9"/>
    <x v="1"/>
    <s v="CUST0107"/>
    <x v="2"/>
    <x v="2"/>
    <x v="5"/>
    <x v="19"/>
    <x v="2"/>
    <n v="18"/>
    <n v="40"/>
    <n v="2"/>
    <x v="4"/>
    <x v="6"/>
    <x v="0"/>
    <n v="5"/>
    <s v="Delivered"/>
    <n v="60"/>
    <n v="42"/>
    <n v="18"/>
    <n v="0.3"/>
  </r>
  <r>
    <s v="ORD0274"/>
    <d v="2026-03-07T00:00:00"/>
    <x v="9"/>
    <x v="1"/>
    <s v="CUST0063"/>
    <x v="1"/>
    <x v="0"/>
    <x v="1"/>
    <x v="3"/>
    <x v="3"/>
    <n v="45"/>
    <n v="90"/>
    <n v="2"/>
    <x v="4"/>
    <x v="6"/>
    <x v="3"/>
    <n v="3"/>
    <s v="Delivered"/>
    <n v="135"/>
    <n v="96"/>
    <n v="39"/>
    <n v="0.28888888888888886"/>
  </r>
  <r>
    <s v="ORD0275"/>
    <d v="2026-03-08T00:00:00"/>
    <x v="9"/>
    <x v="1"/>
    <s v="CUST0036"/>
    <x v="0"/>
    <x v="0"/>
    <x v="6"/>
    <x v="12"/>
    <x v="1"/>
    <n v="8"/>
    <n v="25"/>
    <n v="1"/>
    <x v="3"/>
    <x v="1"/>
    <x v="0"/>
    <n v="2"/>
    <s v="Delivered"/>
    <n v="20"/>
    <n v="21"/>
    <n v="-1"/>
    <n v="-0.05"/>
  </r>
  <r>
    <s v="ORD0276"/>
    <d v="2026-03-09T00:00:00"/>
    <x v="9"/>
    <x v="1"/>
    <s v="CUST0350"/>
    <x v="0"/>
    <x v="2"/>
    <x v="2"/>
    <x v="2"/>
    <x v="2"/>
    <n v="25"/>
    <n v="55"/>
    <n v="4"/>
    <x v="0"/>
    <x v="10"/>
    <x v="1"/>
    <n v="3"/>
    <s v="Delivered"/>
    <n v="220"/>
    <n v="111"/>
    <n v="109"/>
    <n v="0.49545454545454548"/>
  </r>
  <r>
    <s v="ORD0277"/>
    <d v="2026-03-10T00:00:00"/>
    <x v="9"/>
    <x v="1"/>
    <s v="CUST0205"/>
    <x v="2"/>
    <x v="0"/>
    <x v="6"/>
    <x v="29"/>
    <x v="2"/>
    <n v="20"/>
    <n v="50"/>
    <n v="3"/>
    <x v="4"/>
    <x v="1"/>
    <x v="1"/>
    <n v="2"/>
    <s v="Delivered"/>
    <n v="112.5"/>
    <n v="73"/>
    <n v="39.5"/>
    <n v="0.3511111111111111"/>
  </r>
  <r>
    <s v="ORD0278"/>
    <d v="2026-03-11T00:00:00"/>
    <x v="9"/>
    <x v="1"/>
    <s v="CUST0125"/>
    <x v="1"/>
    <x v="0"/>
    <x v="5"/>
    <x v="6"/>
    <x v="4"/>
    <n v="120"/>
    <n v="180"/>
    <n v="7"/>
    <x v="5"/>
    <x v="3"/>
    <x v="3"/>
    <n v="5"/>
    <s v="Delivered"/>
    <n v="1134"/>
    <n v="855"/>
    <n v="279"/>
    <n v="0.24603174603174602"/>
  </r>
  <r>
    <s v="ORD0279"/>
    <d v="2026-03-12T00:00:00"/>
    <x v="9"/>
    <x v="1"/>
    <s v="CUST0238"/>
    <x v="2"/>
    <x v="3"/>
    <x v="8"/>
    <x v="16"/>
    <x v="4"/>
    <n v="70"/>
    <n v="110"/>
    <n v="4"/>
    <x v="5"/>
    <x v="12"/>
    <x v="2"/>
    <n v="2"/>
    <s v="Delivered"/>
    <n v="396"/>
    <n v="289"/>
    <n v="107"/>
    <n v="0.27020202020202022"/>
  </r>
  <r>
    <s v="ORD0280"/>
    <d v="2026-03-13T00:00:00"/>
    <x v="9"/>
    <x v="1"/>
    <s v="CUST0235"/>
    <x v="2"/>
    <x v="0"/>
    <x v="1"/>
    <x v="26"/>
    <x v="4"/>
    <n v="700"/>
    <n v="900"/>
    <n v="2"/>
    <x v="1"/>
    <x v="8"/>
    <x v="1"/>
    <n v="3"/>
    <s v="Delivered"/>
    <n v="1530"/>
    <n v="1410"/>
    <n v="120"/>
    <n v="7.8431372549019607E-2"/>
  </r>
  <r>
    <s v="ORD0281"/>
    <d v="2026-03-14T00:00:00"/>
    <x v="9"/>
    <x v="1"/>
    <s v="CUST0027"/>
    <x v="0"/>
    <x v="3"/>
    <x v="8"/>
    <x v="12"/>
    <x v="1"/>
    <n v="8"/>
    <n v="25"/>
    <n v="1"/>
    <x v="0"/>
    <x v="12"/>
    <x v="1"/>
    <n v="4"/>
    <s v="Delivered"/>
    <n v="25"/>
    <n v="17"/>
    <n v="8"/>
    <n v="0.32"/>
  </r>
  <r>
    <s v="ORD0282"/>
    <d v="2026-03-15T00:00:00"/>
    <x v="9"/>
    <x v="1"/>
    <s v="CUST0130"/>
    <x v="0"/>
    <x v="0"/>
    <x v="0"/>
    <x v="17"/>
    <x v="1"/>
    <n v="18"/>
    <n v="45"/>
    <n v="3"/>
    <x v="3"/>
    <x v="7"/>
    <x v="0"/>
    <n v="2"/>
    <s v="Delivered"/>
    <n v="108"/>
    <n v="59"/>
    <n v="49"/>
    <n v="0.45370370370370372"/>
  </r>
  <r>
    <s v="ORD0283"/>
    <d v="2026-03-16T00:00:00"/>
    <x v="9"/>
    <x v="1"/>
    <s v="CUST0155"/>
    <x v="0"/>
    <x v="2"/>
    <x v="6"/>
    <x v="11"/>
    <x v="1"/>
    <n v="22"/>
    <n v="60"/>
    <n v="4"/>
    <x v="4"/>
    <x v="12"/>
    <x v="1"/>
    <n v="2"/>
    <s v="Delivered"/>
    <n v="180"/>
    <n v="97"/>
    <n v="83"/>
    <n v="0.46111111111111114"/>
  </r>
  <r>
    <s v="ORD0284"/>
    <d v="2026-03-17T00:00:00"/>
    <x v="9"/>
    <x v="1"/>
    <s v="CUST0110"/>
    <x v="0"/>
    <x v="2"/>
    <x v="9"/>
    <x v="5"/>
    <x v="0"/>
    <n v="90"/>
    <n v="160"/>
    <n v="3"/>
    <x v="5"/>
    <x v="3"/>
    <x v="1"/>
    <n v="4"/>
    <s v="Delivered"/>
    <n v="432"/>
    <n v="285"/>
    <n v="147"/>
    <n v="0.34027777777777779"/>
  </r>
  <r>
    <s v="ORD0285"/>
    <d v="2026-03-18T00:00:00"/>
    <x v="9"/>
    <x v="1"/>
    <s v="CUST0389"/>
    <x v="0"/>
    <x v="0"/>
    <x v="8"/>
    <x v="15"/>
    <x v="2"/>
    <n v="40"/>
    <n v="85"/>
    <n v="3"/>
    <x v="5"/>
    <x v="9"/>
    <x v="0"/>
    <n v="2"/>
    <s v="Delivered"/>
    <n v="229.5"/>
    <n v="127"/>
    <n v="102.5"/>
    <n v="0.44662309368191722"/>
  </r>
  <r>
    <s v="ORD0286"/>
    <d v="2026-03-19T00:00:00"/>
    <x v="9"/>
    <x v="1"/>
    <s v="CUST0066"/>
    <x v="0"/>
    <x v="0"/>
    <x v="6"/>
    <x v="5"/>
    <x v="0"/>
    <n v="90"/>
    <n v="160"/>
    <n v="3"/>
    <x v="3"/>
    <x v="7"/>
    <x v="3"/>
    <n v="2"/>
    <s v="Delivered"/>
    <n v="384"/>
    <n v="275"/>
    <n v="109"/>
    <n v="0.28385416666666669"/>
  </r>
  <r>
    <s v="ORD0287"/>
    <d v="2026-03-20T00:00:00"/>
    <x v="9"/>
    <x v="1"/>
    <s v="CUST0314"/>
    <x v="0"/>
    <x v="0"/>
    <x v="1"/>
    <x v="29"/>
    <x v="2"/>
    <n v="20"/>
    <n v="50"/>
    <n v="1"/>
    <x v="0"/>
    <x v="6"/>
    <x v="3"/>
    <n v="4"/>
    <s v="Delivered"/>
    <n v="50"/>
    <n v="26"/>
    <n v="24"/>
    <n v="0.48"/>
  </r>
  <r>
    <s v="ORD0288"/>
    <d v="2026-03-21T00:00:00"/>
    <x v="9"/>
    <x v="1"/>
    <s v="CUST0147"/>
    <x v="0"/>
    <x v="0"/>
    <x v="0"/>
    <x v="6"/>
    <x v="4"/>
    <n v="120"/>
    <n v="180"/>
    <n v="4"/>
    <x v="4"/>
    <x v="8"/>
    <x v="0"/>
    <n v="4"/>
    <s v="Returned"/>
    <n v="540"/>
    <n v="490"/>
    <n v="50"/>
    <n v="9.2592592592592587E-2"/>
  </r>
  <r>
    <s v="ORD0289"/>
    <d v="2026-03-22T00:00:00"/>
    <x v="9"/>
    <x v="1"/>
    <s v="CUST0147"/>
    <x v="0"/>
    <x v="2"/>
    <x v="7"/>
    <x v="25"/>
    <x v="3"/>
    <n v="30"/>
    <n v="60"/>
    <n v="3"/>
    <x v="0"/>
    <x v="1"/>
    <x v="0"/>
    <n v="5"/>
    <s v="Delivered"/>
    <n v="180"/>
    <n v="103"/>
    <n v="77"/>
    <n v="0.42777777777777776"/>
  </r>
  <r>
    <s v="ORD0290"/>
    <d v="2026-03-23T00:00:00"/>
    <x v="9"/>
    <x v="1"/>
    <s v="CUST0372"/>
    <x v="0"/>
    <x v="3"/>
    <x v="3"/>
    <x v="20"/>
    <x v="1"/>
    <n v="5"/>
    <n v="15"/>
    <n v="3"/>
    <x v="2"/>
    <x v="7"/>
    <x v="1"/>
    <n v="4"/>
    <s v="Delivered"/>
    <n v="42.75"/>
    <n v="20"/>
    <n v="22.75"/>
    <n v="0.53216374269005851"/>
  </r>
  <r>
    <s v="ORD0291"/>
    <d v="2026-03-24T00:00:00"/>
    <x v="9"/>
    <x v="1"/>
    <s v="CUST0057"/>
    <x v="2"/>
    <x v="1"/>
    <x v="6"/>
    <x v="0"/>
    <x v="0"/>
    <n v="35"/>
    <n v="70"/>
    <n v="2"/>
    <x v="1"/>
    <x v="13"/>
    <x v="1"/>
    <n v="5"/>
    <s v="Delivered"/>
    <n v="119"/>
    <n v="86"/>
    <n v="33"/>
    <n v="0.27731092436974791"/>
  </r>
  <r>
    <s v="ORD0292"/>
    <d v="2026-03-25T00:00:00"/>
    <x v="9"/>
    <x v="1"/>
    <s v="CUST0181"/>
    <x v="2"/>
    <x v="1"/>
    <x v="3"/>
    <x v="8"/>
    <x v="3"/>
    <n v="18"/>
    <n v="45"/>
    <n v="1"/>
    <x v="2"/>
    <x v="15"/>
    <x v="1"/>
    <n v="4"/>
    <s v="Delivered"/>
    <n v="42.75"/>
    <n v="35"/>
    <n v="7.75"/>
    <n v="0.18128654970760233"/>
  </r>
  <r>
    <s v="ORD0293"/>
    <d v="2026-03-26T00:00:00"/>
    <x v="9"/>
    <x v="1"/>
    <s v="CUST0128"/>
    <x v="1"/>
    <x v="1"/>
    <x v="7"/>
    <x v="21"/>
    <x v="0"/>
    <n v="50"/>
    <n v="95"/>
    <n v="6"/>
    <x v="2"/>
    <x v="13"/>
    <x v="2"/>
    <n v="7"/>
    <s v="Delivered"/>
    <n v="541.5"/>
    <n v="316"/>
    <n v="225.5"/>
    <n v="0.4164358264081256"/>
  </r>
  <r>
    <s v="ORD0294"/>
    <d v="2026-03-27T00:00:00"/>
    <x v="9"/>
    <x v="1"/>
    <s v="CUST0153"/>
    <x v="1"/>
    <x v="1"/>
    <x v="7"/>
    <x v="18"/>
    <x v="3"/>
    <n v="4"/>
    <n v="15"/>
    <n v="2"/>
    <x v="3"/>
    <x v="13"/>
    <x v="1"/>
    <n v="7"/>
    <s v="Delivered"/>
    <n v="24"/>
    <n v="24"/>
    <n v="0"/>
    <n v="0"/>
  </r>
  <r>
    <s v="ORD0295"/>
    <d v="2026-03-28T00:00:00"/>
    <x v="9"/>
    <x v="1"/>
    <s v="CUST0306"/>
    <x v="0"/>
    <x v="3"/>
    <x v="1"/>
    <x v="4"/>
    <x v="4"/>
    <n v="450"/>
    <n v="620"/>
    <n v="3"/>
    <x v="4"/>
    <x v="0"/>
    <x v="3"/>
    <n v="3"/>
    <s v="Delivered"/>
    <n v="1395"/>
    <n v="1364"/>
    <n v="31"/>
    <n v="2.2222222222222223E-2"/>
  </r>
  <r>
    <s v="ORD0296"/>
    <d v="2026-03-29T00:00:00"/>
    <x v="9"/>
    <x v="1"/>
    <s v="CUST0271"/>
    <x v="0"/>
    <x v="0"/>
    <x v="0"/>
    <x v="0"/>
    <x v="0"/>
    <n v="35"/>
    <n v="70"/>
    <n v="3"/>
    <x v="1"/>
    <x v="10"/>
    <x v="3"/>
    <n v="4"/>
    <s v="Delivered"/>
    <n v="178.5"/>
    <n v="116"/>
    <n v="62.5"/>
    <n v="0.35014005602240894"/>
  </r>
  <r>
    <s v="ORD0297"/>
    <d v="2026-03-30T00:00:00"/>
    <x v="9"/>
    <x v="1"/>
    <s v="CUST0300"/>
    <x v="0"/>
    <x v="0"/>
    <x v="2"/>
    <x v="7"/>
    <x v="1"/>
    <n v="18"/>
    <n v="40"/>
    <n v="2"/>
    <x v="3"/>
    <x v="0"/>
    <x v="1"/>
    <n v="5"/>
    <s v="Delivered"/>
    <n v="64"/>
    <n v="50"/>
    <n v="14"/>
    <n v="0.21875"/>
  </r>
  <r>
    <s v="ORD0298"/>
    <d v="2026-03-31T00:00:00"/>
    <x v="9"/>
    <x v="1"/>
    <s v="CUST0136"/>
    <x v="0"/>
    <x v="3"/>
    <x v="7"/>
    <x v="2"/>
    <x v="2"/>
    <n v="25"/>
    <n v="55"/>
    <n v="2"/>
    <x v="0"/>
    <x v="6"/>
    <x v="2"/>
    <n v="3"/>
    <s v="Delivered"/>
    <n v="110"/>
    <n v="56"/>
    <n v="54"/>
    <n v="0.49090909090909091"/>
  </r>
  <r>
    <s v="ORD0299"/>
    <d v="2026-04-01T00:00:00"/>
    <x v="10"/>
    <x v="1"/>
    <s v="CUST0162"/>
    <x v="2"/>
    <x v="3"/>
    <x v="6"/>
    <x v="8"/>
    <x v="3"/>
    <n v="18"/>
    <n v="45"/>
    <n v="4"/>
    <x v="0"/>
    <x v="6"/>
    <x v="2"/>
    <n v="2"/>
    <s v="Delivered"/>
    <n v="180"/>
    <n v="78"/>
    <n v="102"/>
    <n v="0.56666666666666665"/>
  </r>
  <r>
    <s v="ORD0300"/>
    <d v="2026-04-02T00:00:00"/>
    <x v="10"/>
    <x v="1"/>
    <s v="CUST0391"/>
    <x v="0"/>
    <x v="0"/>
    <x v="5"/>
    <x v="17"/>
    <x v="1"/>
    <n v="18"/>
    <n v="45"/>
    <n v="2"/>
    <x v="0"/>
    <x v="3"/>
    <x v="1"/>
    <n v="4"/>
    <s v="Delivered"/>
    <n v="90"/>
    <n v="51"/>
    <n v="39"/>
    <n v="0.43333333333333335"/>
  </r>
  <r>
    <s v="ORD0301"/>
    <d v="2026-04-03T00:00:00"/>
    <x v="10"/>
    <x v="1"/>
    <s v="CUST0344"/>
    <x v="1"/>
    <x v="0"/>
    <x v="0"/>
    <x v="9"/>
    <x v="3"/>
    <n v="15"/>
    <n v="35"/>
    <n v="5"/>
    <x v="4"/>
    <x v="4"/>
    <x v="3"/>
    <n v="2"/>
    <s v="Delivered"/>
    <n v="131.25"/>
    <n v="83"/>
    <n v="48.25"/>
    <n v="0.36761904761904762"/>
  </r>
  <r>
    <s v="ORD0302"/>
    <d v="2026-04-04T00:00:00"/>
    <x v="10"/>
    <x v="1"/>
    <s v="CUST0004"/>
    <x v="0"/>
    <x v="2"/>
    <x v="3"/>
    <x v="16"/>
    <x v="4"/>
    <n v="70"/>
    <n v="110"/>
    <n v="1"/>
    <x v="0"/>
    <x v="1"/>
    <x v="1"/>
    <n v="2"/>
    <s v="Delivered"/>
    <n v="110"/>
    <n v="83"/>
    <n v="27"/>
    <n v="0.24545454545454545"/>
  </r>
  <r>
    <s v="ORD0303"/>
    <d v="2026-04-05T00:00:00"/>
    <x v="10"/>
    <x v="1"/>
    <s v="CUST0080"/>
    <x v="0"/>
    <x v="2"/>
    <x v="9"/>
    <x v="13"/>
    <x v="0"/>
    <n v="100"/>
    <n v="170"/>
    <n v="2"/>
    <x v="0"/>
    <x v="3"/>
    <x v="2"/>
    <n v="4"/>
    <s v="Delivered"/>
    <n v="340"/>
    <n v="215"/>
    <n v="125"/>
    <n v="0.36764705882352944"/>
  </r>
  <r>
    <s v="ORD0304"/>
    <d v="2026-04-06T00:00:00"/>
    <x v="10"/>
    <x v="1"/>
    <s v="CUST0382"/>
    <x v="0"/>
    <x v="2"/>
    <x v="5"/>
    <x v="10"/>
    <x v="4"/>
    <n v="20"/>
    <n v="45"/>
    <n v="1"/>
    <x v="3"/>
    <x v="9"/>
    <x v="1"/>
    <n v="4"/>
    <s v="Delivered"/>
    <n v="36"/>
    <n v="27"/>
    <n v="9"/>
    <n v="0.25"/>
  </r>
  <r>
    <s v="ORD0305"/>
    <d v="2026-04-07T00:00:00"/>
    <x v="10"/>
    <x v="1"/>
    <s v="CUST0327"/>
    <x v="0"/>
    <x v="2"/>
    <x v="8"/>
    <x v="13"/>
    <x v="0"/>
    <n v="100"/>
    <n v="170"/>
    <n v="1"/>
    <x v="3"/>
    <x v="0"/>
    <x v="0"/>
    <n v="4"/>
    <s v="Delivered"/>
    <n v="136"/>
    <n v="114"/>
    <n v="22"/>
    <n v="0.16176470588235295"/>
  </r>
  <r>
    <s v="ORD0306"/>
    <d v="2026-04-08T00:00:00"/>
    <x v="10"/>
    <x v="1"/>
    <s v="CUST0296"/>
    <x v="2"/>
    <x v="2"/>
    <x v="8"/>
    <x v="24"/>
    <x v="0"/>
    <n v="60"/>
    <n v="120"/>
    <n v="4"/>
    <x v="2"/>
    <x v="6"/>
    <x v="1"/>
    <n v="2"/>
    <s v="Delivered"/>
    <n v="456"/>
    <n v="246"/>
    <n v="210"/>
    <n v="0.46052631578947367"/>
  </r>
  <r>
    <s v="ORD0307"/>
    <d v="2026-04-09T00:00:00"/>
    <x v="10"/>
    <x v="1"/>
    <s v="CUST0271"/>
    <x v="0"/>
    <x v="1"/>
    <x v="8"/>
    <x v="8"/>
    <x v="3"/>
    <n v="18"/>
    <n v="45"/>
    <n v="3"/>
    <x v="0"/>
    <x v="11"/>
    <x v="0"/>
    <n v="4"/>
    <s v="Delivered"/>
    <n v="135"/>
    <n v="74"/>
    <n v="61"/>
    <n v="0.45185185185185184"/>
  </r>
  <r>
    <s v="ORD0308"/>
    <d v="2026-04-10T00:00:00"/>
    <x v="10"/>
    <x v="1"/>
    <s v="CUST0389"/>
    <x v="0"/>
    <x v="2"/>
    <x v="6"/>
    <x v="8"/>
    <x v="3"/>
    <n v="18"/>
    <n v="45"/>
    <n v="1"/>
    <x v="3"/>
    <x v="12"/>
    <x v="3"/>
    <n v="2"/>
    <s v="Delivered"/>
    <n v="36"/>
    <n v="27"/>
    <n v="9"/>
    <n v="0.25"/>
  </r>
  <r>
    <s v="ORD0309"/>
    <d v="2026-04-11T00:00:00"/>
    <x v="10"/>
    <x v="1"/>
    <s v="CUST0157"/>
    <x v="0"/>
    <x v="1"/>
    <x v="7"/>
    <x v="26"/>
    <x v="4"/>
    <n v="700"/>
    <n v="900"/>
    <n v="4"/>
    <x v="3"/>
    <x v="3"/>
    <x v="0"/>
    <n v="5"/>
    <s v="Delivered"/>
    <n v="2880"/>
    <n v="2815"/>
    <n v="65"/>
    <n v="2.2569444444444444E-2"/>
  </r>
  <r>
    <s v="ORD0310"/>
    <d v="2026-04-12T00:00:00"/>
    <x v="10"/>
    <x v="1"/>
    <s v="CUST0276"/>
    <x v="2"/>
    <x v="1"/>
    <x v="9"/>
    <x v="22"/>
    <x v="4"/>
    <n v="45"/>
    <n v="80"/>
    <n v="4"/>
    <x v="3"/>
    <x v="5"/>
    <x v="3"/>
    <n v="7"/>
    <s v="Delivered"/>
    <n v="256"/>
    <n v="199"/>
    <n v="57"/>
    <n v="0.22265625"/>
  </r>
  <r>
    <s v="ORD0311"/>
    <d v="2026-04-13T00:00:00"/>
    <x v="10"/>
    <x v="1"/>
    <s v="CUST0045"/>
    <x v="1"/>
    <x v="2"/>
    <x v="9"/>
    <x v="18"/>
    <x v="3"/>
    <n v="4"/>
    <n v="15"/>
    <n v="4"/>
    <x v="2"/>
    <x v="9"/>
    <x v="0"/>
    <n v="5"/>
    <s v="Delivered"/>
    <n v="57"/>
    <n v="23"/>
    <n v="34"/>
    <n v="0.59649122807017541"/>
  </r>
  <r>
    <s v="ORD0312"/>
    <d v="2026-04-14T00:00:00"/>
    <x v="10"/>
    <x v="1"/>
    <s v="CUST0205"/>
    <x v="0"/>
    <x v="2"/>
    <x v="7"/>
    <x v="8"/>
    <x v="3"/>
    <n v="18"/>
    <n v="45"/>
    <n v="1"/>
    <x v="1"/>
    <x v="8"/>
    <x v="2"/>
    <n v="4"/>
    <s v="Delivered"/>
    <n v="38.25"/>
    <n v="28"/>
    <n v="10.25"/>
    <n v="0.26797385620915032"/>
  </r>
  <r>
    <s v="ORD0313"/>
    <d v="2026-04-15T00:00:00"/>
    <x v="10"/>
    <x v="1"/>
    <s v="CUST0159"/>
    <x v="0"/>
    <x v="2"/>
    <x v="4"/>
    <x v="25"/>
    <x v="3"/>
    <n v="30"/>
    <n v="60"/>
    <n v="4"/>
    <x v="3"/>
    <x v="9"/>
    <x v="3"/>
    <n v="2"/>
    <s v="Delivered"/>
    <n v="192"/>
    <n v="127"/>
    <n v="65"/>
    <n v="0.33854166666666669"/>
  </r>
  <r>
    <s v="ORD0314"/>
    <d v="2026-04-16T00:00:00"/>
    <x v="10"/>
    <x v="1"/>
    <s v="CUST0390"/>
    <x v="2"/>
    <x v="3"/>
    <x v="6"/>
    <x v="9"/>
    <x v="3"/>
    <n v="15"/>
    <n v="35"/>
    <n v="3"/>
    <x v="5"/>
    <x v="0"/>
    <x v="1"/>
    <n v="5"/>
    <s v="Delivered"/>
    <n v="94.5"/>
    <n v="59"/>
    <n v="35.5"/>
    <n v="0.37566137566137564"/>
  </r>
  <r>
    <s v="ORD0315"/>
    <d v="2026-04-17T00:00:00"/>
    <x v="10"/>
    <x v="1"/>
    <s v="CUST0315"/>
    <x v="1"/>
    <x v="3"/>
    <x v="5"/>
    <x v="27"/>
    <x v="2"/>
    <n v="35"/>
    <n v="70"/>
    <n v="2"/>
    <x v="0"/>
    <x v="0"/>
    <x v="1"/>
    <n v="5"/>
    <s v="Delivered"/>
    <n v="140"/>
    <n v="84"/>
    <n v="56"/>
    <n v="0.4"/>
  </r>
  <r>
    <s v="ORD0316"/>
    <d v="2026-04-18T00:00:00"/>
    <x v="10"/>
    <x v="1"/>
    <s v="CUST0393"/>
    <x v="0"/>
    <x v="3"/>
    <x v="1"/>
    <x v="1"/>
    <x v="1"/>
    <n v="6"/>
    <n v="20"/>
    <n v="1"/>
    <x v="4"/>
    <x v="12"/>
    <x v="1"/>
    <n v="3"/>
    <s v="Delivered"/>
    <n v="15"/>
    <n v="15"/>
    <n v="0"/>
    <n v="0"/>
  </r>
  <r>
    <s v="ORD0317"/>
    <d v="2026-04-19T00:00:00"/>
    <x v="10"/>
    <x v="1"/>
    <s v="CUST0239"/>
    <x v="1"/>
    <x v="2"/>
    <x v="0"/>
    <x v="20"/>
    <x v="1"/>
    <n v="5"/>
    <n v="15"/>
    <n v="2"/>
    <x v="0"/>
    <x v="8"/>
    <x v="2"/>
    <n v="3"/>
    <s v="Delivered"/>
    <n v="30"/>
    <n v="20"/>
    <n v="10"/>
    <n v="0.33333333333333331"/>
  </r>
  <r>
    <s v="ORD0318"/>
    <d v="2026-04-20T00:00:00"/>
    <x v="10"/>
    <x v="1"/>
    <s v="CUST0351"/>
    <x v="1"/>
    <x v="1"/>
    <x v="2"/>
    <x v="8"/>
    <x v="3"/>
    <n v="18"/>
    <n v="45"/>
    <n v="8"/>
    <x v="3"/>
    <x v="5"/>
    <x v="3"/>
    <n v="5"/>
    <s v="Delivered"/>
    <n v="288"/>
    <n v="163"/>
    <n v="125"/>
    <n v="0.43402777777777779"/>
  </r>
  <r>
    <s v="ORD0319"/>
    <d v="2026-04-21T00:00:00"/>
    <x v="10"/>
    <x v="1"/>
    <s v="CUST0061"/>
    <x v="0"/>
    <x v="2"/>
    <x v="7"/>
    <x v="28"/>
    <x v="3"/>
    <n v="12"/>
    <n v="30"/>
    <n v="3"/>
    <x v="1"/>
    <x v="9"/>
    <x v="1"/>
    <n v="5"/>
    <s v="Delivered"/>
    <n v="76.5"/>
    <n v="43"/>
    <n v="33.5"/>
    <n v="0.43790849673202614"/>
  </r>
  <r>
    <s v="ORD0320"/>
    <d v="2026-04-22T00:00:00"/>
    <x v="10"/>
    <x v="1"/>
    <s v="CUST0052"/>
    <x v="0"/>
    <x v="0"/>
    <x v="1"/>
    <x v="2"/>
    <x v="2"/>
    <n v="25"/>
    <n v="55"/>
    <n v="3"/>
    <x v="3"/>
    <x v="6"/>
    <x v="2"/>
    <n v="4"/>
    <s v="Delivered"/>
    <n v="132"/>
    <n v="81"/>
    <n v="51"/>
    <n v="0.38636363636363635"/>
  </r>
  <r>
    <s v="ORD0321"/>
    <d v="2026-04-23T00:00:00"/>
    <x v="10"/>
    <x v="1"/>
    <s v="CUST0212"/>
    <x v="0"/>
    <x v="2"/>
    <x v="8"/>
    <x v="24"/>
    <x v="0"/>
    <n v="60"/>
    <n v="120"/>
    <n v="1"/>
    <x v="2"/>
    <x v="9"/>
    <x v="3"/>
    <n v="2"/>
    <s v="Delivered"/>
    <n v="114"/>
    <n v="67"/>
    <n v="47"/>
    <n v="0.41228070175438597"/>
  </r>
  <r>
    <s v="ORD0322"/>
    <d v="2026-04-24T00:00:00"/>
    <x v="10"/>
    <x v="1"/>
    <s v="CUST0337"/>
    <x v="0"/>
    <x v="3"/>
    <x v="0"/>
    <x v="0"/>
    <x v="0"/>
    <n v="35"/>
    <n v="70"/>
    <n v="4"/>
    <x v="2"/>
    <x v="1"/>
    <x v="0"/>
    <n v="3"/>
    <s v="Delivered"/>
    <n v="266"/>
    <n v="153"/>
    <n v="113"/>
    <n v="0.42481203007518797"/>
  </r>
  <r>
    <s v="ORD0323"/>
    <d v="2026-04-25T00:00:00"/>
    <x v="10"/>
    <x v="1"/>
    <s v="CUST0373"/>
    <x v="1"/>
    <x v="2"/>
    <x v="9"/>
    <x v="3"/>
    <x v="3"/>
    <n v="45"/>
    <n v="90"/>
    <n v="5"/>
    <x v="0"/>
    <x v="1"/>
    <x v="3"/>
    <n v="4"/>
    <s v="Delivered"/>
    <n v="450"/>
    <n v="238"/>
    <n v="212"/>
    <n v="0.47111111111111109"/>
  </r>
  <r>
    <s v="ORD0324"/>
    <d v="2026-04-26T00:00:00"/>
    <x v="10"/>
    <x v="1"/>
    <s v="CUST0246"/>
    <x v="0"/>
    <x v="2"/>
    <x v="6"/>
    <x v="27"/>
    <x v="2"/>
    <n v="35"/>
    <n v="70"/>
    <n v="3"/>
    <x v="1"/>
    <x v="12"/>
    <x v="3"/>
    <n v="4"/>
    <s v="Delivered"/>
    <n v="178.5"/>
    <n v="114"/>
    <n v="64.5"/>
    <n v="0.36134453781512604"/>
  </r>
  <r>
    <s v="ORD0325"/>
    <d v="2026-04-27T00:00:00"/>
    <x v="10"/>
    <x v="1"/>
    <s v="CUST0260"/>
    <x v="0"/>
    <x v="0"/>
    <x v="8"/>
    <x v="8"/>
    <x v="3"/>
    <n v="18"/>
    <n v="45"/>
    <n v="4"/>
    <x v="3"/>
    <x v="0"/>
    <x v="0"/>
    <n v="3"/>
    <s v="Delivered"/>
    <n v="144"/>
    <n v="86"/>
    <n v="58"/>
    <n v="0.40277777777777779"/>
  </r>
  <r>
    <s v="ORD0326"/>
    <d v="2026-04-28T00:00:00"/>
    <x v="10"/>
    <x v="1"/>
    <s v="CUST0064"/>
    <x v="0"/>
    <x v="2"/>
    <x v="9"/>
    <x v="24"/>
    <x v="0"/>
    <n v="60"/>
    <n v="120"/>
    <n v="3"/>
    <x v="1"/>
    <x v="0"/>
    <x v="0"/>
    <n v="4"/>
    <s v="Delivered"/>
    <n v="306"/>
    <n v="194"/>
    <n v="112"/>
    <n v="0.36601307189542481"/>
  </r>
  <r>
    <s v="ORD0327"/>
    <d v="2026-04-29T00:00:00"/>
    <x v="10"/>
    <x v="1"/>
    <s v="CUST0034"/>
    <x v="0"/>
    <x v="2"/>
    <x v="4"/>
    <x v="7"/>
    <x v="1"/>
    <n v="18"/>
    <n v="40"/>
    <n v="4"/>
    <x v="0"/>
    <x v="2"/>
    <x v="0"/>
    <n v="5"/>
    <s v="Delivered"/>
    <n v="160"/>
    <n v="84"/>
    <n v="76"/>
    <n v="0.47499999999999998"/>
  </r>
  <r>
    <s v="ORD0328"/>
    <d v="2026-04-30T00:00:00"/>
    <x v="10"/>
    <x v="1"/>
    <s v="CUST0236"/>
    <x v="0"/>
    <x v="3"/>
    <x v="3"/>
    <x v="21"/>
    <x v="0"/>
    <n v="50"/>
    <n v="95"/>
    <n v="1"/>
    <x v="3"/>
    <x v="12"/>
    <x v="1"/>
    <n v="2"/>
    <s v="Delivered"/>
    <n v="76"/>
    <n v="59"/>
    <n v="17"/>
    <n v="0.22368421052631579"/>
  </r>
  <r>
    <s v="ORD0329"/>
    <d v="2026-05-01T00:00:00"/>
    <x v="11"/>
    <x v="1"/>
    <s v="CUST0390"/>
    <x v="0"/>
    <x v="0"/>
    <x v="7"/>
    <x v="13"/>
    <x v="0"/>
    <n v="100"/>
    <n v="170"/>
    <n v="4"/>
    <x v="4"/>
    <x v="6"/>
    <x v="2"/>
    <n v="2"/>
    <s v="Delivered"/>
    <n v="510"/>
    <n v="406"/>
    <n v="104"/>
    <n v="0.20392156862745098"/>
  </r>
  <r>
    <s v="ORD0330"/>
    <d v="2026-05-02T00:00:00"/>
    <x v="11"/>
    <x v="1"/>
    <s v="CUST0203"/>
    <x v="0"/>
    <x v="3"/>
    <x v="6"/>
    <x v="24"/>
    <x v="0"/>
    <n v="60"/>
    <n v="120"/>
    <n v="4"/>
    <x v="3"/>
    <x v="4"/>
    <x v="2"/>
    <n v="3"/>
    <s v="Delivered"/>
    <n v="384"/>
    <n v="248"/>
    <n v="136"/>
    <n v="0.35416666666666669"/>
  </r>
  <r>
    <s v="ORD0331"/>
    <d v="2026-05-03T00:00:00"/>
    <x v="11"/>
    <x v="1"/>
    <s v="CUST0042"/>
    <x v="1"/>
    <x v="1"/>
    <x v="5"/>
    <x v="19"/>
    <x v="2"/>
    <n v="18"/>
    <n v="40"/>
    <n v="4"/>
    <x v="5"/>
    <x v="11"/>
    <x v="2"/>
    <n v="5"/>
    <s v="Delivered"/>
    <n v="144"/>
    <n v="92"/>
    <n v="52"/>
    <n v="0.3611111111111111"/>
  </r>
  <r>
    <s v="ORD0332"/>
    <d v="2026-05-04T00:00:00"/>
    <x v="11"/>
    <x v="1"/>
    <s v="CUST0388"/>
    <x v="0"/>
    <x v="0"/>
    <x v="7"/>
    <x v="1"/>
    <x v="1"/>
    <n v="6"/>
    <n v="20"/>
    <n v="2"/>
    <x v="1"/>
    <x v="9"/>
    <x v="3"/>
    <n v="5"/>
    <s v="Delivered"/>
    <n v="34"/>
    <n v="19"/>
    <n v="15"/>
    <n v="0.44117647058823528"/>
  </r>
  <r>
    <s v="ORD0333"/>
    <d v="2026-05-05T00:00:00"/>
    <x v="11"/>
    <x v="1"/>
    <s v="CUST0131"/>
    <x v="0"/>
    <x v="1"/>
    <x v="9"/>
    <x v="1"/>
    <x v="1"/>
    <n v="6"/>
    <n v="20"/>
    <n v="3"/>
    <x v="2"/>
    <x v="2"/>
    <x v="3"/>
    <n v="7"/>
    <s v="Delivered"/>
    <n v="57"/>
    <n v="30"/>
    <n v="27"/>
    <n v="0.47368421052631576"/>
  </r>
  <r>
    <s v="ORD0334"/>
    <d v="2026-05-06T00:00:00"/>
    <x v="11"/>
    <x v="1"/>
    <s v="CUST0052"/>
    <x v="0"/>
    <x v="0"/>
    <x v="3"/>
    <x v="22"/>
    <x v="4"/>
    <n v="45"/>
    <n v="80"/>
    <n v="2"/>
    <x v="4"/>
    <x v="8"/>
    <x v="3"/>
    <n v="3"/>
    <s v="Delivered"/>
    <n v="120"/>
    <n v="100"/>
    <n v="20"/>
    <n v="0.16666666666666666"/>
  </r>
  <r>
    <s v="ORD0335"/>
    <d v="2026-05-07T00:00:00"/>
    <x v="11"/>
    <x v="1"/>
    <s v="CUST0225"/>
    <x v="2"/>
    <x v="3"/>
    <x v="3"/>
    <x v="2"/>
    <x v="2"/>
    <n v="25"/>
    <n v="55"/>
    <n v="1"/>
    <x v="5"/>
    <x v="8"/>
    <x v="2"/>
    <n v="5"/>
    <s v="Delivered"/>
    <n v="49.5"/>
    <n v="35"/>
    <n v="14.5"/>
    <n v="0.29292929292929293"/>
  </r>
  <r>
    <s v="ORD0336"/>
    <d v="2026-05-08T00:00:00"/>
    <x v="11"/>
    <x v="1"/>
    <s v="CUST0072"/>
    <x v="0"/>
    <x v="3"/>
    <x v="1"/>
    <x v="0"/>
    <x v="0"/>
    <n v="35"/>
    <n v="70"/>
    <n v="3"/>
    <x v="1"/>
    <x v="7"/>
    <x v="0"/>
    <n v="5"/>
    <s v="Delivered"/>
    <n v="178.5"/>
    <n v="110"/>
    <n v="68.5"/>
    <n v="0.38375350140056025"/>
  </r>
  <r>
    <s v="ORD0337"/>
    <d v="2026-05-09T00:00:00"/>
    <x v="11"/>
    <x v="1"/>
    <s v="CUST0228"/>
    <x v="2"/>
    <x v="1"/>
    <x v="8"/>
    <x v="14"/>
    <x v="0"/>
    <n v="20"/>
    <n v="45"/>
    <n v="4"/>
    <x v="4"/>
    <x v="3"/>
    <x v="2"/>
    <n v="7"/>
    <s v="Delivered"/>
    <n v="135"/>
    <n v="95"/>
    <n v="40"/>
    <n v="0.29629629629629628"/>
  </r>
  <r>
    <s v="ORD0338"/>
    <d v="2026-05-10T00:00:00"/>
    <x v="11"/>
    <x v="1"/>
    <s v="CUST0380"/>
    <x v="0"/>
    <x v="3"/>
    <x v="2"/>
    <x v="22"/>
    <x v="4"/>
    <n v="45"/>
    <n v="80"/>
    <n v="1"/>
    <x v="3"/>
    <x v="10"/>
    <x v="2"/>
    <n v="5"/>
    <s v="Delivered"/>
    <n v="64"/>
    <n v="56"/>
    <n v="8"/>
    <n v="0.125"/>
  </r>
  <r>
    <s v="ORD0339"/>
    <d v="2026-05-11T00:00:00"/>
    <x v="11"/>
    <x v="1"/>
    <s v="CUST0250"/>
    <x v="2"/>
    <x v="3"/>
    <x v="3"/>
    <x v="26"/>
    <x v="4"/>
    <n v="700"/>
    <n v="900"/>
    <n v="3"/>
    <x v="1"/>
    <x v="3"/>
    <x v="2"/>
    <n v="4"/>
    <s v="Delivered"/>
    <n v="2295"/>
    <n v="2115"/>
    <n v="180"/>
    <n v="7.8431372549019607E-2"/>
  </r>
  <r>
    <s v="ORD0340"/>
    <d v="2026-05-12T00:00:00"/>
    <x v="11"/>
    <x v="1"/>
    <s v="CUST0340"/>
    <x v="1"/>
    <x v="1"/>
    <x v="5"/>
    <x v="5"/>
    <x v="0"/>
    <n v="90"/>
    <n v="160"/>
    <n v="6"/>
    <x v="3"/>
    <x v="14"/>
    <x v="3"/>
    <n v="7"/>
    <s v="Delivered"/>
    <n v="768"/>
    <n v="558"/>
    <n v="210"/>
    <n v="0.2734375"/>
  </r>
  <r>
    <s v="ORD0341"/>
    <d v="2026-05-13T00:00:00"/>
    <x v="11"/>
    <x v="1"/>
    <s v="CUST0094"/>
    <x v="0"/>
    <x v="2"/>
    <x v="7"/>
    <x v="9"/>
    <x v="3"/>
    <n v="15"/>
    <n v="35"/>
    <n v="1"/>
    <x v="3"/>
    <x v="3"/>
    <x v="1"/>
    <n v="4"/>
    <s v="Delivered"/>
    <n v="28"/>
    <n v="30"/>
    <n v="-2"/>
    <n v="-7.1428571428571425E-2"/>
  </r>
  <r>
    <s v="ORD0342"/>
    <d v="2026-05-14T00:00:00"/>
    <x v="11"/>
    <x v="1"/>
    <s v="CUST0042"/>
    <x v="2"/>
    <x v="2"/>
    <x v="7"/>
    <x v="9"/>
    <x v="3"/>
    <n v="15"/>
    <n v="35"/>
    <n v="2"/>
    <x v="1"/>
    <x v="7"/>
    <x v="0"/>
    <n v="2"/>
    <s v="Delivered"/>
    <n v="59.5"/>
    <n v="35"/>
    <n v="24.5"/>
    <n v="0.41176470588235292"/>
  </r>
  <r>
    <s v="ORD0343"/>
    <d v="2026-05-15T00:00:00"/>
    <x v="11"/>
    <x v="1"/>
    <s v="CUST0080"/>
    <x v="0"/>
    <x v="2"/>
    <x v="5"/>
    <x v="16"/>
    <x v="4"/>
    <n v="70"/>
    <n v="110"/>
    <n v="3"/>
    <x v="3"/>
    <x v="8"/>
    <x v="3"/>
    <n v="3"/>
    <s v="Delivered"/>
    <n v="264"/>
    <n v="220"/>
    <n v="44"/>
    <n v="0.16666666666666666"/>
  </r>
  <r>
    <s v="ORD0344"/>
    <d v="2026-05-16T00:00:00"/>
    <x v="11"/>
    <x v="1"/>
    <s v="CUST0368"/>
    <x v="2"/>
    <x v="2"/>
    <x v="7"/>
    <x v="2"/>
    <x v="2"/>
    <n v="25"/>
    <n v="55"/>
    <n v="3"/>
    <x v="3"/>
    <x v="6"/>
    <x v="2"/>
    <n v="4"/>
    <s v="Delivered"/>
    <n v="132"/>
    <n v="81"/>
    <n v="51"/>
    <n v="0.38636363636363635"/>
  </r>
  <r>
    <s v="ORD0345"/>
    <d v="2026-05-17T00:00:00"/>
    <x v="11"/>
    <x v="1"/>
    <s v="CUST0230"/>
    <x v="0"/>
    <x v="0"/>
    <x v="9"/>
    <x v="1"/>
    <x v="1"/>
    <n v="6"/>
    <n v="20"/>
    <n v="4"/>
    <x v="2"/>
    <x v="2"/>
    <x v="1"/>
    <n v="2"/>
    <s v="Delivered"/>
    <n v="76"/>
    <n v="36"/>
    <n v="40"/>
    <n v="0.52631578947368418"/>
  </r>
  <r>
    <s v="ORD0346"/>
    <d v="2026-05-18T00:00:00"/>
    <x v="11"/>
    <x v="1"/>
    <s v="CUST0073"/>
    <x v="1"/>
    <x v="0"/>
    <x v="0"/>
    <x v="3"/>
    <x v="3"/>
    <n v="45"/>
    <n v="90"/>
    <n v="7"/>
    <x v="4"/>
    <x v="6"/>
    <x v="3"/>
    <n v="3"/>
    <s v="Delivered"/>
    <n v="472.5"/>
    <n v="321"/>
    <n v="151.5"/>
    <n v="0.32063492063492066"/>
  </r>
  <r>
    <s v="ORD0347"/>
    <d v="2026-05-19T00:00:00"/>
    <x v="11"/>
    <x v="1"/>
    <s v="CUST0241"/>
    <x v="0"/>
    <x v="2"/>
    <x v="9"/>
    <x v="20"/>
    <x v="1"/>
    <n v="5"/>
    <n v="15"/>
    <n v="4"/>
    <x v="3"/>
    <x v="4"/>
    <x v="2"/>
    <n v="5"/>
    <s v="Delivered"/>
    <n v="48"/>
    <n v="28"/>
    <n v="20"/>
    <n v="0.41666666666666669"/>
  </r>
  <r>
    <s v="ORD0348"/>
    <d v="2026-05-20T00:00:00"/>
    <x v="11"/>
    <x v="1"/>
    <s v="CUST0154"/>
    <x v="2"/>
    <x v="0"/>
    <x v="2"/>
    <x v="14"/>
    <x v="0"/>
    <n v="20"/>
    <n v="45"/>
    <n v="1"/>
    <x v="0"/>
    <x v="12"/>
    <x v="2"/>
    <n v="5"/>
    <s v="Delivered"/>
    <n v="45"/>
    <n v="29"/>
    <n v="16"/>
    <n v="0.35555555555555557"/>
  </r>
  <r>
    <s v="ORD0349"/>
    <d v="2026-05-21T00:00:00"/>
    <x v="11"/>
    <x v="1"/>
    <s v="CUST0185"/>
    <x v="1"/>
    <x v="2"/>
    <x v="4"/>
    <x v="3"/>
    <x v="3"/>
    <n v="45"/>
    <n v="90"/>
    <n v="7"/>
    <x v="5"/>
    <x v="9"/>
    <x v="0"/>
    <n v="5"/>
    <s v="Delivered"/>
    <n v="567"/>
    <n v="322"/>
    <n v="245"/>
    <n v="0.43209876543209874"/>
  </r>
  <r>
    <s v="ORD0350"/>
    <d v="2026-05-22T00:00:00"/>
    <x v="11"/>
    <x v="1"/>
    <s v="CUST0202"/>
    <x v="0"/>
    <x v="3"/>
    <x v="9"/>
    <x v="9"/>
    <x v="3"/>
    <n v="15"/>
    <n v="35"/>
    <n v="2"/>
    <x v="2"/>
    <x v="1"/>
    <x v="0"/>
    <n v="5"/>
    <s v="Delivered"/>
    <n v="66.5"/>
    <n v="43"/>
    <n v="23.5"/>
    <n v="0.35338345864661652"/>
  </r>
  <r>
    <s v="ORD0351"/>
    <d v="2026-05-23T00:00:00"/>
    <x v="11"/>
    <x v="1"/>
    <s v="CUST0233"/>
    <x v="1"/>
    <x v="3"/>
    <x v="4"/>
    <x v="11"/>
    <x v="1"/>
    <n v="22"/>
    <n v="60"/>
    <n v="4"/>
    <x v="3"/>
    <x v="0"/>
    <x v="3"/>
    <n v="5"/>
    <s v="Delivered"/>
    <n v="192"/>
    <n v="102"/>
    <n v="90"/>
    <n v="0.46875"/>
  </r>
  <r>
    <s v="ORD0352"/>
    <d v="2026-05-24T00:00:00"/>
    <x v="11"/>
    <x v="1"/>
    <s v="CUST0231"/>
    <x v="0"/>
    <x v="2"/>
    <x v="7"/>
    <x v="1"/>
    <x v="1"/>
    <n v="6"/>
    <n v="20"/>
    <n v="2"/>
    <x v="5"/>
    <x v="2"/>
    <x v="3"/>
    <n v="3"/>
    <s v="Delivered"/>
    <n v="36"/>
    <n v="24"/>
    <n v="12"/>
    <n v="0.33333333333333331"/>
  </r>
  <r>
    <s v="ORD0353"/>
    <d v="2026-05-25T00:00:00"/>
    <x v="11"/>
    <x v="1"/>
    <s v="CUST0340"/>
    <x v="1"/>
    <x v="1"/>
    <x v="1"/>
    <x v="4"/>
    <x v="4"/>
    <n v="450"/>
    <n v="620"/>
    <n v="8"/>
    <x v="4"/>
    <x v="0"/>
    <x v="3"/>
    <n v="7"/>
    <s v="Returned"/>
    <n v="3720"/>
    <n v="3614"/>
    <n v="106"/>
    <n v="2.849462365591398E-2"/>
  </r>
  <r>
    <s v="ORD0354"/>
    <d v="2026-05-26T00:00:00"/>
    <x v="11"/>
    <x v="1"/>
    <s v="CUST0120"/>
    <x v="0"/>
    <x v="2"/>
    <x v="5"/>
    <x v="1"/>
    <x v="1"/>
    <n v="6"/>
    <n v="20"/>
    <n v="1"/>
    <x v="1"/>
    <x v="8"/>
    <x v="1"/>
    <n v="3"/>
    <s v="Delivered"/>
    <n v="17"/>
    <n v="16"/>
    <n v="1"/>
    <n v="5.8823529411764705E-2"/>
  </r>
  <r>
    <s v="ORD0355"/>
    <d v="2026-05-27T00:00:00"/>
    <x v="11"/>
    <x v="1"/>
    <s v="CUST0047"/>
    <x v="0"/>
    <x v="3"/>
    <x v="8"/>
    <x v="20"/>
    <x v="1"/>
    <n v="5"/>
    <n v="15"/>
    <n v="1"/>
    <x v="5"/>
    <x v="9"/>
    <x v="3"/>
    <n v="4"/>
    <s v="Delivered"/>
    <n v="13.5"/>
    <n v="12"/>
    <n v="1.5"/>
    <n v="0.1111111111111111"/>
  </r>
  <r>
    <s v="ORD0356"/>
    <d v="2026-05-28T00:00:00"/>
    <x v="11"/>
    <x v="1"/>
    <s v="CUST0013"/>
    <x v="0"/>
    <x v="3"/>
    <x v="2"/>
    <x v="25"/>
    <x v="3"/>
    <n v="30"/>
    <n v="60"/>
    <n v="4"/>
    <x v="5"/>
    <x v="12"/>
    <x v="2"/>
    <n v="4"/>
    <s v="Delivered"/>
    <n v="216"/>
    <n v="129"/>
    <n v="87"/>
    <n v="0.40277777777777779"/>
  </r>
  <r>
    <s v="ORD0357"/>
    <d v="2026-05-29T00:00:00"/>
    <x v="11"/>
    <x v="1"/>
    <s v="CUST0051"/>
    <x v="0"/>
    <x v="0"/>
    <x v="5"/>
    <x v="17"/>
    <x v="1"/>
    <n v="18"/>
    <n v="45"/>
    <n v="4"/>
    <x v="4"/>
    <x v="6"/>
    <x v="2"/>
    <n v="2"/>
    <s v="Delivered"/>
    <n v="135"/>
    <n v="78"/>
    <n v="57"/>
    <n v="0.42222222222222222"/>
  </r>
  <r>
    <s v="ORD0358"/>
    <d v="2026-05-30T00:00:00"/>
    <x v="11"/>
    <x v="1"/>
    <s v="CUST0337"/>
    <x v="1"/>
    <x v="0"/>
    <x v="9"/>
    <x v="2"/>
    <x v="2"/>
    <n v="25"/>
    <n v="55"/>
    <n v="6"/>
    <x v="0"/>
    <x v="6"/>
    <x v="2"/>
    <n v="5"/>
    <s v="Delivered"/>
    <n v="330"/>
    <n v="156"/>
    <n v="174"/>
    <n v="0.52727272727272723"/>
  </r>
  <r>
    <s v="ORD0359"/>
    <d v="2026-05-31T00:00:00"/>
    <x v="11"/>
    <x v="1"/>
    <s v="CUST0137"/>
    <x v="1"/>
    <x v="2"/>
    <x v="2"/>
    <x v="21"/>
    <x v="0"/>
    <n v="50"/>
    <n v="95"/>
    <n v="3"/>
    <x v="3"/>
    <x v="2"/>
    <x v="0"/>
    <n v="4"/>
    <s v="Delivered"/>
    <n v="228"/>
    <n v="162"/>
    <n v="66"/>
    <n v="0.28947368421052633"/>
  </r>
  <r>
    <s v="ORD0360"/>
    <d v="2026-06-01T00:00:00"/>
    <x v="0"/>
    <x v="1"/>
    <s v="CUST0213"/>
    <x v="0"/>
    <x v="0"/>
    <x v="3"/>
    <x v="5"/>
    <x v="0"/>
    <n v="90"/>
    <n v="160"/>
    <n v="2"/>
    <x v="5"/>
    <x v="4"/>
    <x v="2"/>
    <n v="2"/>
    <s v="Cancelled"/>
    <n v="288"/>
    <n v="188"/>
    <n v="100"/>
    <n v="0.34722222222222221"/>
  </r>
  <r>
    <s v="ORD0361"/>
    <d v="2026-06-02T00:00:00"/>
    <x v="0"/>
    <x v="1"/>
    <s v="CUST0294"/>
    <x v="0"/>
    <x v="3"/>
    <x v="6"/>
    <x v="23"/>
    <x v="2"/>
    <n v="10"/>
    <n v="25"/>
    <n v="2"/>
    <x v="3"/>
    <x v="8"/>
    <x v="3"/>
    <n v="3"/>
    <s v="Delivered"/>
    <n v="40"/>
    <n v="30"/>
    <n v="10"/>
    <n v="0.25"/>
  </r>
  <r>
    <s v="ORD0362"/>
    <d v="2026-06-03T00:00:00"/>
    <x v="0"/>
    <x v="1"/>
    <s v="CUST0097"/>
    <x v="2"/>
    <x v="1"/>
    <x v="9"/>
    <x v="0"/>
    <x v="0"/>
    <n v="35"/>
    <n v="70"/>
    <n v="3"/>
    <x v="3"/>
    <x v="2"/>
    <x v="1"/>
    <n v="6"/>
    <s v="Delivered"/>
    <n v="168"/>
    <n v="117"/>
    <n v="51"/>
    <n v="0.30357142857142855"/>
  </r>
  <r>
    <s v="ORD0363"/>
    <d v="2026-06-04T00:00:00"/>
    <x v="0"/>
    <x v="1"/>
    <s v="CUST0107"/>
    <x v="1"/>
    <x v="2"/>
    <x v="6"/>
    <x v="10"/>
    <x v="4"/>
    <n v="20"/>
    <n v="45"/>
    <n v="2"/>
    <x v="5"/>
    <x v="4"/>
    <x v="1"/>
    <n v="5"/>
    <s v="Delivered"/>
    <n v="81"/>
    <n v="48"/>
    <n v="33"/>
    <n v="0.40740740740740738"/>
  </r>
  <r>
    <s v="ORD0364"/>
    <d v="2026-06-05T00:00:00"/>
    <x v="0"/>
    <x v="1"/>
    <s v="CUST0058"/>
    <x v="0"/>
    <x v="0"/>
    <x v="4"/>
    <x v="29"/>
    <x v="2"/>
    <n v="20"/>
    <n v="50"/>
    <n v="1"/>
    <x v="3"/>
    <x v="12"/>
    <x v="2"/>
    <n v="5"/>
    <s v="Delivered"/>
    <n v="40"/>
    <n v="29"/>
    <n v="11"/>
    <n v="0.27500000000000002"/>
  </r>
  <r>
    <s v="ORD0365"/>
    <d v="2026-06-06T00:00:00"/>
    <x v="0"/>
    <x v="1"/>
    <s v="CUST0019"/>
    <x v="1"/>
    <x v="0"/>
    <x v="4"/>
    <x v="29"/>
    <x v="2"/>
    <n v="20"/>
    <n v="50"/>
    <n v="5"/>
    <x v="1"/>
    <x v="3"/>
    <x v="1"/>
    <n v="5"/>
    <s v="Delivered"/>
    <n v="212.5"/>
    <n v="115"/>
    <n v="97.5"/>
    <n v="0.45882352941176469"/>
  </r>
  <r>
    <s v="ORD0366"/>
    <d v="2026-06-07T00:00:00"/>
    <x v="0"/>
    <x v="1"/>
    <s v="CUST0291"/>
    <x v="0"/>
    <x v="0"/>
    <x v="1"/>
    <x v="1"/>
    <x v="1"/>
    <n v="6"/>
    <n v="20"/>
    <n v="3"/>
    <x v="0"/>
    <x v="6"/>
    <x v="3"/>
    <n v="4"/>
    <s v="Delivered"/>
    <n v="60"/>
    <n v="24"/>
    <n v="36"/>
    <n v="0.6"/>
  </r>
  <r>
    <s v="ORD0367"/>
    <d v="2026-06-08T00:00:00"/>
    <x v="0"/>
    <x v="1"/>
    <s v="CUST0057"/>
    <x v="0"/>
    <x v="3"/>
    <x v="0"/>
    <x v="10"/>
    <x v="4"/>
    <n v="20"/>
    <n v="45"/>
    <n v="2"/>
    <x v="5"/>
    <x v="9"/>
    <x v="1"/>
    <n v="5"/>
    <s v="Returned"/>
    <n v="81"/>
    <n v="47"/>
    <n v="34"/>
    <n v="0.41975308641975306"/>
  </r>
  <r>
    <s v="ORD0368"/>
    <d v="2026-06-09T00:00:00"/>
    <x v="0"/>
    <x v="1"/>
    <s v="CUST0320"/>
    <x v="1"/>
    <x v="3"/>
    <x v="7"/>
    <x v="24"/>
    <x v="0"/>
    <n v="60"/>
    <n v="120"/>
    <n v="4"/>
    <x v="3"/>
    <x v="6"/>
    <x v="3"/>
    <n v="2"/>
    <s v="Delivered"/>
    <n v="384"/>
    <n v="246"/>
    <n v="138"/>
    <n v="0.359375"/>
  </r>
  <r>
    <s v="ORD0369"/>
    <d v="2026-06-10T00:00:00"/>
    <x v="0"/>
    <x v="1"/>
    <s v="CUST0379"/>
    <x v="2"/>
    <x v="3"/>
    <x v="8"/>
    <x v="8"/>
    <x v="3"/>
    <n v="18"/>
    <n v="45"/>
    <n v="4"/>
    <x v="0"/>
    <x v="7"/>
    <x v="3"/>
    <n v="2"/>
    <s v="Delivered"/>
    <n v="180"/>
    <n v="77"/>
    <n v="103"/>
    <n v="0.57222222222222219"/>
  </r>
  <r>
    <s v="ORD0370"/>
    <d v="2026-06-11T00:00:00"/>
    <x v="0"/>
    <x v="1"/>
    <s v="CUST0061"/>
    <x v="0"/>
    <x v="3"/>
    <x v="2"/>
    <x v="25"/>
    <x v="3"/>
    <n v="30"/>
    <n v="60"/>
    <n v="1"/>
    <x v="1"/>
    <x v="2"/>
    <x v="3"/>
    <n v="2"/>
    <s v="Delivered"/>
    <n v="51"/>
    <n v="42"/>
    <n v="9"/>
    <n v="0.17647058823529413"/>
  </r>
  <r>
    <s v="ORD0371"/>
    <d v="2026-06-12T00:00:00"/>
    <x v="0"/>
    <x v="1"/>
    <s v="CUST0037"/>
    <x v="1"/>
    <x v="3"/>
    <x v="6"/>
    <x v="20"/>
    <x v="1"/>
    <n v="5"/>
    <n v="15"/>
    <n v="5"/>
    <x v="5"/>
    <x v="3"/>
    <x v="1"/>
    <n v="5"/>
    <s v="Delivered"/>
    <n v="67.5"/>
    <n v="40"/>
    <n v="27.5"/>
    <n v="0.40740740740740738"/>
  </r>
  <r>
    <s v="ORD0372"/>
    <d v="2026-06-13T00:00:00"/>
    <x v="0"/>
    <x v="1"/>
    <s v="CUST0053"/>
    <x v="1"/>
    <x v="0"/>
    <x v="9"/>
    <x v="22"/>
    <x v="4"/>
    <n v="45"/>
    <n v="80"/>
    <n v="3"/>
    <x v="4"/>
    <x v="10"/>
    <x v="2"/>
    <n v="4"/>
    <s v="Delivered"/>
    <n v="180"/>
    <n v="146"/>
    <n v="34"/>
    <n v="0.18888888888888888"/>
  </r>
  <r>
    <s v="ORD0373"/>
    <d v="2026-06-14T00:00:00"/>
    <x v="0"/>
    <x v="1"/>
    <s v="CUST0001"/>
    <x v="1"/>
    <x v="1"/>
    <x v="9"/>
    <x v="24"/>
    <x v="0"/>
    <n v="60"/>
    <n v="120"/>
    <n v="4"/>
    <x v="5"/>
    <x v="15"/>
    <x v="2"/>
    <n v="4"/>
    <s v="Delivered"/>
    <n v="432"/>
    <n v="257"/>
    <n v="175"/>
    <n v="0.40509259259259262"/>
  </r>
  <r>
    <s v="ORD0374"/>
    <d v="2026-06-15T00:00:00"/>
    <x v="0"/>
    <x v="1"/>
    <s v="CUST0064"/>
    <x v="0"/>
    <x v="2"/>
    <x v="8"/>
    <x v="1"/>
    <x v="1"/>
    <n v="6"/>
    <n v="20"/>
    <n v="1"/>
    <x v="3"/>
    <x v="9"/>
    <x v="1"/>
    <n v="2"/>
    <s v="Delivered"/>
    <n v="16"/>
    <n v="13"/>
    <n v="3"/>
    <n v="0.1875"/>
  </r>
  <r>
    <s v="ORD0375"/>
    <d v="2026-06-16T00:00:00"/>
    <x v="0"/>
    <x v="1"/>
    <s v="CUST0064"/>
    <x v="0"/>
    <x v="3"/>
    <x v="7"/>
    <x v="9"/>
    <x v="3"/>
    <n v="15"/>
    <n v="35"/>
    <n v="1"/>
    <x v="3"/>
    <x v="8"/>
    <x v="3"/>
    <n v="2"/>
    <s v="Delivered"/>
    <n v="28"/>
    <n v="25"/>
    <n v="3"/>
    <n v="0.10714285714285714"/>
  </r>
  <r>
    <s v="ORD0376"/>
    <d v="2026-06-17T00:00:00"/>
    <x v="0"/>
    <x v="1"/>
    <s v="CUST0240"/>
    <x v="0"/>
    <x v="3"/>
    <x v="5"/>
    <x v="24"/>
    <x v="0"/>
    <n v="60"/>
    <n v="120"/>
    <n v="1"/>
    <x v="5"/>
    <x v="2"/>
    <x v="1"/>
    <n v="4"/>
    <s v="Delivered"/>
    <n v="108"/>
    <n v="72"/>
    <n v="36"/>
    <n v="0.33333333333333331"/>
  </r>
  <r>
    <s v="ORD0377"/>
    <d v="2026-06-18T00:00:00"/>
    <x v="0"/>
    <x v="1"/>
    <s v="CUST0116"/>
    <x v="0"/>
    <x v="0"/>
    <x v="6"/>
    <x v="5"/>
    <x v="0"/>
    <n v="90"/>
    <n v="160"/>
    <n v="4"/>
    <x v="3"/>
    <x v="10"/>
    <x v="1"/>
    <n v="3"/>
    <s v="Delivered"/>
    <n v="512"/>
    <n v="371"/>
    <n v="141"/>
    <n v="0.275390625"/>
  </r>
  <r>
    <s v="ORD0378"/>
    <d v="2026-06-19T00:00:00"/>
    <x v="0"/>
    <x v="1"/>
    <s v="CUST0104"/>
    <x v="2"/>
    <x v="2"/>
    <x v="7"/>
    <x v="13"/>
    <x v="0"/>
    <n v="100"/>
    <n v="170"/>
    <n v="4"/>
    <x v="4"/>
    <x v="12"/>
    <x v="2"/>
    <n v="2"/>
    <s v="Delivered"/>
    <n v="510"/>
    <n v="409"/>
    <n v="101"/>
    <n v="0.1980392156862745"/>
  </r>
  <r>
    <s v="ORD0379"/>
    <d v="2026-06-20T00:00:00"/>
    <x v="0"/>
    <x v="1"/>
    <s v="CUST0395"/>
    <x v="2"/>
    <x v="1"/>
    <x v="3"/>
    <x v="21"/>
    <x v="0"/>
    <n v="50"/>
    <n v="95"/>
    <n v="2"/>
    <x v="0"/>
    <x v="15"/>
    <x v="0"/>
    <n v="7"/>
    <s v="Delivered"/>
    <n v="190"/>
    <n v="117"/>
    <n v="73"/>
    <n v="0.38421052631578945"/>
  </r>
  <r>
    <s v="ORD0380"/>
    <d v="2026-06-21T00:00:00"/>
    <x v="0"/>
    <x v="1"/>
    <s v="CUST0314"/>
    <x v="0"/>
    <x v="1"/>
    <x v="1"/>
    <x v="25"/>
    <x v="3"/>
    <n v="30"/>
    <n v="60"/>
    <n v="2"/>
    <x v="3"/>
    <x v="0"/>
    <x v="0"/>
    <n v="7"/>
    <s v="Delivered"/>
    <n v="96"/>
    <n v="74"/>
    <n v="22"/>
    <n v="0.22916666666666666"/>
  </r>
  <r>
    <s v="ORD0381"/>
    <d v="2026-06-22T00:00:00"/>
    <x v="0"/>
    <x v="1"/>
    <s v="CUST0317"/>
    <x v="0"/>
    <x v="2"/>
    <x v="8"/>
    <x v="2"/>
    <x v="2"/>
    <n v="25"/>
    <n v="55"/>
    <n v="4"/>
    <x v="1"/>
    <x v="12"/>
    <x v="1"/>
    <n v="5"/>
    <s v="Delivered"/>
    <n v="187"/>
    <n v="109"/>
    <n v="78"/>
    <n v="0.41711229946524064"/>
  </r>
  <r>
    <s v="ORD0382"/>
    <d v="2026-06-23T00:00:00"/>
    <x v="0"/>
    <x v="1"/>
    <s v="CUST0083"/>
    <x v="1"/>
    <x v="2"/>
    <x v="6"/>
    <x v="17"/>
    <x v="1"/>
    <n v="18"/>
    <n v="45"/>
    <n v="5"/>
    <x v="3"/>
    <x v="6"/>
    <x v="2"/>
    <n v="2"/>
    <s v="Delivered"/>
    <n v="180"/>
    <n v="96"/>
    <n v="84"/>
    <n v="0.46666666666666667"/>
  </r>
  <r>
    <s v="ORD0383"/>
    <d v="2026-06-24T00:00:00"/>
    <x v="0"/>
    <x v="1"/>
    <s v="CUST0119"/>
    <x v="2"/>
    <x v="0"/>
    <x v="0"/>
    <x v="18"/>
    <x v="3"/>
    <n v="4"/>
    <n v="15"/>
    <n v="4"/>
    <x v="4"/>
    <x v="10"/>
    <x v="0"/>
    <n v="4"/>
    <s v="Delivered"/>
    <n v="45"/>
    <n v="27"/>
    <n v="18"/>
    <n v="0.4"/>
  </r>
  <r>
    <s v="ORD0384"/>
    <d v="2026-06-25T00:00:00"/>
    <x v="0"/>
    <x v="1"/>
    <s v="CUST0185"/>
    <x v="0"/>
    <x v="3"/>
    <x v="4"/>
    <x v="6"/>
    <x v="4"/>
    <n v="120"/>
    <n v="180"/>
    <n v="4"/>
    <x v="1"/>
    <x v="0"/>
    <x v="2"/>
    <n v="2"/>
    <s v="Returned"/>
    <n v="612"/>
    <n v="494"/>
    <n v="118"/>
    <n v="0.19281045751633988"/>
  </r>
  <r>
    <s v="ORD0385"/>
    <d v="2026-06-26T00:00:00"/>
    <x v="0"/>
    <x v="1"/>
    <s v="CUST0382"/>
    <x v="1"/>
    <x v="2"/>
    <x v="1"/>
    <x v="20"/>
    <x v="1"/>
    <n v="5"/>
    <n v="15"/>
    <n v="8"/>
    <x v="1"/>
    <x v="0"/>
    <x v="3"/>
    <n v="4"/>
    <s v="Delivered"/>
    <n v="102"/>
    <n v="54"/>
    <n v="48"/>
    <n v="0.47058823529411764"/>
  </r>
  <r>
    <s v="ORD0386"/>
    <d v="2026-06-27T00:00:00"/>
    <x v="0"/>
    <x v="1"/>
    <s v="CUST0311"/>
    <x v="1"/>
    <x v="1"/>
    <x v="1"/>
    <x v="3"/>
    <x v="3"/>
    <n v="45"/>
    <n v="90"/>
    <n v="6"/>
    <x v="0"/>
    <x v="2"/>
    <x v="1"/>
    <n v="5"/>
    <s v="Delivered"/>
    <n v="540"/>
    <n v="282"/>
    <n v="258"/>
    <n v="0.4777777777777778"/>
  </r>
  <r>
    <s v="ORD0387"/>
    <d v="2026-06-28T00:00:00"/>
    <x v="0"/>
    <x v="1"/>
    <s v="CUST0292"/>
    <x v="0"/>
    <x v="3"/>
    <x v="7"/>
    <x v="2"/>
    <x v="2"/>
    <n v="25"/>
    <n v="55"/>
    <n v="3"/>
    <x v="3"/>
    <x v="4"/>
    <x v="0"/>
    <n v="5"/>
    <s v="Delivered"/>
    <n v="132"/>
    <n v="83"/>
    <n v="49"/>
    <n v="0.37121212121212122"/>
  </r>
  <r>
    <s v="ORD0388"/>
    <d v="2026-06-29T00:00:00"/>
    <x v="0"/>
    <x v="1"/>
    <s v="CUST0322"/>
    <x v="0"/>
    <x v="0"/>
    <x v="7"/>
    <x v="29"/>
    <x v="2"/>
    <n v="20"/>
    <n v="50"/>
    <n v="2"/>
    <x v="0"/>
    <x v="2"/>
    <x v="1"/>
    <n v="5"/>
    <s v="Delivered"/>
    <n v="100"/>
    <n v="52"/>
    <n v="48"/>
    <n v="0.48"/>
  </r>
  <r>
    <s v="ORD0389"/>
    <d v="2026-06-30T00:00:00"/>
    <x v="0"/>
    <x v="1"/>
    <s v="CUST0084"/>
    <x v="2"/>
    <x v="0"/>
    <x v="2"/>
    <x v="27"/>
    <x v="2"/>
    <n v="35"/>
    <n v="70"/>
    <n v="1"/>
    <x v="1"/>
    <x v="8"/>
    <x v="0"/>
    <n v="2"/>
    <s v="Delivered"/>
    <n v="59.5"/>
    <n v="45"/>
    <n v="14.5"/>
    <n v="0.24369747899159663"/>
  </r>
  <r>
    <s v="ORD0390"/>
    <d v="2026-07-01T00:00:00"/>
    <x v="1"/>
    <x v="1"/>
    <s v="CUST0385"/>
    <x v="0"/>
    <x v="1"/>
    <x v="5"/>
    <x v="28"/>
    <x v="3"/>
    <n v="12"/>
    <n v="30"/>
    <n v="4"/>
    <x v="3"/>
    <x v="14"/>
    <x v="3"/>
    <n v="6"/>
    <s v="Delivered"/>
    <n v="96"/>
    <n v="66"/>
    <n v="30"/>
    <n v="0.3125"/>
  </r>
  <r>
    <s v="ORD0391"/>
    <d v="2026-07-02T00:00:00"/>
    <x v="1"/>
    <x v="1"/>
    <s v="CUST0048"/>
    <x v="1"/>
    <x v="3"/>
    <x v="0"/>
    <x v="20"/>
    <x v="1"/>
    <n v="5"/>
    <n v="15"/>
    <n v="5"/>
    <x v="4"/>
    <x v="3"/>
    <x v="1"/>
    <n v="3"/>
    <s v="Delivered"/>
    <n v="56.25"/>
    <n v="40"/>
    <n v="16.25"/>
    <n v="0.28888888888888886"/>
  </r>
  <r>
    <s v="ORD0392"/>
    <d v="2026-07-03T00:00:00"/>
    <x v="1"/>
    <x v="1"/>
    <s v="CUST0107"/>
    <x v="2"/>
    <x v="2"/>
    <x v="1"/>
    <x v="8"/>
    <x v="3"/>
    <n v="18"/>
    <n v="45"/>
    <n v="4"/>
    <x v="1"/>
    <x v="9"/>
    <x v="2"/>
    <n v="4"/>
    <s v="Delivered"/>
    <n v="153"/>
    <n v="79"/>
    <n v="74"/>
    <n v="0.48366013071895425"/>
  </r>
  <r>
    <s v="ORD0393"/>
    <d v="2026-07-04T00:00:00"/>
    <x v="1"/>
    <x v="1"/>
    <s v="CUST0244"/>
    <x v="0"/>
    <x v="1"/>
    <x v="6"/>
    <x v="5"/>
    <x v="0"/>
    <n v="90"/>
    <n v="160"/>
    <n v="4"/>
    <x v="1"/>
    <x v="13"/>
    <x v="3"/>
    <n v="6"/>
    <s v="Delivered"/>
    <n v="544"/>
    <n v="376"/>
    <n v="168"/>
    <n v="0.30882352941176472"/>
  </r>
  <r>
    <s v="ORD0394"/>
    <d v="2026-07-05T00:00:00"/>
    <x v="1"/>
    <x v="1"/>
    <s v="CUST0175"/>
    <x v="1"/>
    <x v="3"/>
    <x v="8"/>
    <x v="23"/>
    <x v="2"/>
    <n v="10"/>
    <n v="25"/>
    <n v="8"/>
    <x v="4"/>
    <x v="12"/>
    <x v="3"/>
    <n v="4"/>
    <s v="Delivered"/>
    <n v="150"/>
    <n v="89"/>
    <n v="61"/>
    <n v="0.40666666666666668"/>
  </r>
  <r>
    <s v="ORD0395"/>
    <d v="2026-07-06T00:00:00"/>
    <x v="1"/>
    <x v="1"/>
    <s v="CUST0360"/>
    <x v="0"/>
    <x v="0"/>
    <x v="8"/>
    <x v="11"/>
    <x v="1"/>
    <n v="22"/>
    <n v="60"/>
    <n v="4"/>
    <x v="1"/>
    <x v="10"/>
    <x v="0"/>
    <n v="3"/>
    <s v="Delivered"/>
    <n v="204"/>
    <n v="99"/>
    <n v="105"/>
    <n v="0.51470588235294112"/>
  </r>
  <r>
    <s v="ORD0396"/>
    <d v="2026-07-07T00:00:00"/>
    <x v="1"/>
    <x v="1"/>
    <s v="CUST0218"/>
    <x v="1"/>
    <x v="0"/>
    <x v="1"/>
    <x v="17"/>
    <x v="1"/>
    <n v="18"/>
    <n v="45"/>
    <n v="3"/>
    <x v="1"/>
    <x v="8"/>
    <x v="0"/>
    <n v="3"/>
    <s v="Delivered"/>
    <n v="114.75"/>
    <n v="64"/>
    <n v="50.75"/>
    <n v="0.44226579520697168"/>
  </r>
  <r>
    <s v="ORD0397"/>
    <d v="2026-07-08T00:00:00"/>
    <x v="1"/>
    <x v="1"/>
    <s v="CUST0081"/>
    <x v="1"/>
    <x v="0"/>
    <x v="8"/>
    <x v="26"/>
    <x v="4"/>
    <n v="700"/>
    <n v="900"/>
    <n v="4"/>
    <x v="5"/>
    <x v="2"/>
    <x v="1"/>
    <n v="3"/>
    <s v="Delivered"/>
    <n v="3240"/>
    <n v="2812"/>
    <n v="428"/>
    <n v="0.13209876543209875"/>
  </r>
  <r>
    <s v="ORD0398"/>
    <d v="2026-07-09T00:00:00"/>
    <x v="1"/>
    <x v="1"/>
    <s v="CUST0259"/>
    <x v="0"/>
    <x v="2"/>
    <x v="4"/>
    <x v="22"/>
    <x v="4"/>
    <n v="45"/>
    <n v="80"/>
    <n v="4"/>
    <x v="0"/>
    <x v="12"/>
    <x v="3"/>
    <n v="3"/>
    <s v="Delivered"/>
    <n v="320"/>
    <n v="189"/>
    <n v="131"/>
    <n v="0.40937499999999999"/>
  </r>
  <r>
    <s v="ORD0399"/>
    <d v="2026-07-10T00:00:00"/>
    <x v="1"/>
    <x v="1"/>
    <s v="CUST0166"/>
    <x v="1"/>
    <x v="0"/>
    <x v="9"/>
    <x v="1"/>
    <x v="1"/>
    <n v="6"/>
    <n v="20"/>
    <n v="2"/>
    <x v="5"/>
    <x v="9"/>
    <x v="1"/>
    <n v="4"/>
    <s v="Delivered"/>
    <n v="36"/>
    <n v="19"/>
    <n v="17"/>
    <n v="0.47222222222222221"/>
  </r>
  <r>
    <s v="ORD0400"/>
    <d v="2026-07-11T00:00:00"/>
    <x v="1"/>
    <x v="1"/>
    <s v="CUST0174"/>
    <x v="0"/>
    <x v="0"/>
    <x v="2"/>
    <x v="5"/>
    <x v="0"/>
    <n v="90"/>
    <n v="160"/>
    <n v="4"/>
    <x v="0"/>
    <x v="8"/>
    <x v="3"/>
    <n v="2"/>
    <s v="Delivered"/>
    <n v="640"/>
    <n v="370"/>
    <n v="270"/>
    <n v="0.421875"/>
  </r>
  <r>
    <s v="ORD0401"/>
    <d v="2026-07-12T00:00:00"/>
    <x v="1"/>
    <x v="1"/>
    <s v="CUST0353"/>
    <x v="0"/>
    <x v="3"/>
    <x v="8"/>
    <x v="13"/>
    <x v="0"/>
    <n v="100"/>
    <n v="170"/>
    <n v="3"/>
    <x v="3"/>
    <x v="9"/>
    <x v="1"/>
    <n v="2"/>
    <s v="Delivered"/>
    <n v="408"/>
    <n v="307"/>
    <n v="101"/>
    <n v="0.24754901960784315"/>
  </r>
  <r>
    <s v="ORD0402"/>
    <d v="2026-07-13T00:00:00"/>
    <x v="1"/>
    <x v="1"/>
    <s v="CUST0250"/>
    <x v="0"/>
    <x v="2"/>
    <x v="3"/>
    <x v="29"/>
    <x v="2"/>
    <n v="20"/>
    <n v="50"/>
    <n v="4"/>
    <x v="3"/>
    <x v="3"/>
    <x v="2"/>
    <n v="2"/>
    <s v="Cancelled"/>
    <n v="160"/>
    <n v="95"/>
    <n v="65"/>
    <n v="0.40625"/>
  </r>
  <r>
    <s v="ORD0403"/>
    <d v="2026-07-14T00:00:00"/>
    <x v="1"/>
    <x v="1"/>
    <s v="CUST0290"/>
    <x v="0"/>
    <x v="0"/>
    <x v="7"/>
    <x v="1"/>
    <x v="1"/>
    <n v="6"/>
    <n v="20"/>
    <n v="2"/>
    <x v="2"/>
    <x v="0"/>
    <x v="1"/>
    <n v="5"/>
    <s v="Delivered"/>
    <n v="38"/>
    <n v="26"/>
    <n v="12"/>
    <n v="0.31578947368421051"/>
  </r>
  <r>
    <s v="ORD0404"/>
    <d v="2026-07-15T00:00:00"/>
    <x v="1"/>
    <x v="1"/>
    <s v="CUST0340"/>
    <x v="1"/>
    <x v="1"/>
    <x v="7"/>
    <x v="10"/>
    <x v="4"/>
    <n v="20"/>
    <n v="45"/>
    <n v="7"/>
    <x v="0"/>
    <x v="5"/>
    <x v="1"/>
    <n v="7"/>
    <s v="Delivered"/>
    <n v="315"/>
    <n v="159"/>
    <n v="156"/>
    <n v="0.49523809523809526"/>
  </r>
  <r>
    <s v="ORD0405"/>
    <d v="2026-07-16T00:00:00"/>
    <x v="1"/>
    <x v="1"/>
    <s v="CUST0079"/>
    <x v="2"/>
    <x v="1"/>
    <x v="8"/>
    <x v="3"/>
    <x v="3"/>
    <n v="45"/>
    <n v="90"/>
    <n v="3"/>
    <x v="3"/>
    <x v="13"/>
    <x v="2"/>
    <n v="4"/>
    <s v="Delivered"/>
    <n v="216"/>
    <n v="151"/>
    <n v="65"/>
    <n v="0.30092592592592593"/>
  </r>
  <r>
    <s v="ORD0406"/>
    <d v="2026-07-17T00:00:00"/>
    <x v="1"/>
    <x v="1"/>
    <s v="CUST0001"/>
    <x v="0"/>
    <x v="1"/>
    <x v="6"/>
    <x v="6"/>
    <x v="4"/>
    <n v="120"/>
    <n v="180"/>
    <n v="3"/>
    <x v="0"/>
    <x v="5"/>
    <x v="3"/>
    <n v="5"/>
    <s v="Returned"/>
    <n v="540"/>
    <n v="379"/>
    <n v="161"/>
    <n v="0.29814814814814816"/>
  </r>
  <r>
    <s v="ORD0407"/>
    <d v="2026-07-18T00:00:00"/>
    <x v="1"/>
    <x v="1"/>
    <s v="CUST0096"/>
    <x v="2"/>
    <x v="1"/>
    <x v="5"/>
    <x v="1"/>
    <x v="1"/>
    <n v="6"/>
    <n v="20"/>
    <n v="2"/>
    <x v="1"/>
    <x v="13"/>
    <x v="0"/>
    <n v="5"/>
    <s v="Delivered"/>
    <n v="34"/>
    <n v="28"/>
    <n v="6"/>
    <n v="0.17647058823529413"/>
  </r>
  <r>
    <s v="ORD0408"/>
    <d v="2026-07-19T00:00:00"/>
    <x v="1"/>
    <x v="1"/>
    <s v="CUST0215"/>
    <x v="1"/>
    <x v="1"/>
    <x v="7"/>
    <x v="24"/>
    <x v="0"/>
    <n v="60"/>
    <n v="120"/>
    <n v="2"/>
    <x v="4"/>
    <x v="15"/>
    <x v="2"/>
    <n v="6"/>
    <s v="Delivered"/>
    <n v="180"/>
    <n v="137"/>
    <n v="43"/>
    <n v="0.2388888888888889"/>
  </r>
  <r>
    <s v="ORD0409"/>
    <d v="2026-07-20T00:00:00"/>
    <x v="1"/>
    <x v="1"/>
    <s v="CUST0271"/>
    <x v="0"/>
    <x v="3"/>
    <x v="2"/>
    <x v="16"/>
    <x v="4"/>
    <n v="70"/>
    <n v="110"/>
    <n v="4"/>
    <x v="5"/>
    <x v="8"/>
    <x v="0"/>
    <n v="3"/>
    <s v="Returned"/>
    <n v="396"/>
    <n v="290"/>
    <n v="106"/>
    <n v="0.26767676767676768"/>
  </r>
  <r>
    <s v="ORD0410"/>
    <d v="2026-07-21T00:00:00"/>
    <x v="1"/>
    <x v="1"/>
    <s v="CUST0399"/>
    <x v="1"/>
    <x v="1"/>
    <x v="3"/>
    <x v="28"/>
    <x v="3"/>
    <n v="12"/>
    <n v="30"/>
    <n v="6"/>
    <x v="2"/>
    <x v="14"/>
    <x v="2"/>
    <n v="7"/>
    <s v="Delivered"/>
    <n v="171"/>
    <n v="90"/>
    <n v="81"/>
    <n v="0.47368421052631576"/>
  </r>
  <r>
    <s v="ORD0411"/>
    <d v="2026-07-22T00:00:00"/>
    <x v="1"/>
    <x v="1"/>
    <s v="CUST0179"/>
    <x v="0"/>
    <x v="2"/>
    <x v="7"/>
    <x v="7"/>
    <x v="1"/>
    <n v="18"/>
    <n v="40"/>
    <n v="4"/>
    <x v="2"/>
    <x v="1"/>
    <x v="3"/>
    <n v="3"/>
    <s v="Delivered"/>
    <n v="152"/>
    <n v="85"/>
    <n v="67"/>
    <n v="0.44078947368421051"/>
  </r>
  <r>
    <s v="ORD0412"/>
    <d v="2026-07-23T00:00:00"/>
    <x v="1"/>
    <x v="1"/>
    <s v="CUST0092"/>
    <x v="0"/>
    <x v="2"/>
    <x v="6"/>
    <x v="7"/>
    <x v="1"/>
    <n v="18"/>
    <n v="40"/>
    <n v="4"/>
    <x v="3"/>
    <x v="3"/>
    <x v="2"/>
    <n v="3"/>
    <s v="Cancelled"/>
    <n v="128"/>
    <n v="87"/>
    <n v="41"/>
    <n v="0.3203125"/>
  </r>
  <r>
    <s v="ORD0413"/>
    <d v="2026-07-24T00:00:00"/>
    <x v="1"/>
    <x v="1"/>
    <s v="CUST0399"/>
    <x v="2"/>
    <x v="1"/>
    <x v="2"/>
    <x v="27"/>
    <x v="2"/>
    <n v="35"/>
    <n v="70"/>
    <n v="3"/>
    <x v="3"/>
    <x v="3"/>
    <x v="3"/>
    <n v="6"/>
    <s v="Delivered"/>
    <n v="168"/>
    <n v="120"/>
    <n v="48"/>
    <n v="0.2857142857142857"/>
  </r>
  <r>
    <s v="ORD0414"/>
    <d v="2026-07-25T00:00:00"/>
    <x v="1"/>
    <x v="1"/>
    <s v="CUST0031"/>
    <x v="1"/>
    <x v="3"/>
    <x v="9"/>
    <x v="9"/>
    <x v="3"/>
    <n v="15"/>
    <n v="35"/>
    <n v="4"/>
    <x v="3"/>
    <x v="4"/>
    <x v="0"/>
    <n v="4"/>
    <s v="Delivered"/>
    <n v="112"/>
    <n v="68"/>
    <n v="44"/>
    <n v="0.39285714285714285"/>
  </r>
  <r>
    <s v="ORD0415"/>
    <d v="2026-07-26T00:00:00"/>
    <x v="1"/>
    <x v="1"/>
    <s v="CUST0205"/>
    <x v="0"/>
    <x v="1"/>
    <x v="8"/>
    <x v="16"/>
    <x v="4"/>
    <n v="70"/>
    <n v="110"/>
    <n v="4"/>
    <x v="0"/>
    <x v="5"/>
    <x v="3"/>
    <n v="4"/>
    <s v="Delivered"/>
    <n v="440"/>
    <n v="299"/>
    <n v="141"/>
    <n v="0.32045454545454544"/>
  </r>
  <r>
    <s v="ORD0416"/>
    <d v="2026-07-27T00:00:00"/>
    <x v="1"/>
    <x v="1"/>
    <s v="CUST0295"/>
    <x v="0"/>
    <x v="3"/>
    <x v="6"/>
    <x v="3"/>
    <x v="3"/>
    <n v="45"/>
    <n v="90"/>
    <n v="2"/>
    <x v="5"/>
    <x v="2"/>
    <x v="3"/>
    <n v="4"/>
    <s v="Delivered"/>
    <n v="162"/>
    <n v="102"/>
    <n v="60"/>
    <n v="0.37037037037037035"/>
  </r>
  <r>
    <s v="ORD0417"/>
    <d v="2026-07-28T00:00:00"/>
    <x v="1"/>
    <x v="1"/>
    <s v="CUST0054"/>
    <x v="0"/>
    <x v="2"/>
    <x v="0"/>
    <x v="23"/>
    <x v="2"/>
    <n v="10"/>
    <n v="25"/>
    <n v="3"/>
    <x v="1"/>
    <x v="1"/>
    <x v="2"/>
    <n v="5"/>
    <s v="Delivered"/>
    <n v="63.75"/>
    <n v="43"/>
    <n v="20.75"/>
    <n v="0.32549019607843138"/>
  </r>
  <r>
    <s v="ORD0418"/>
    <d v="2026-07-29T00:00:00"/>
    <x v="1"/>
    <x v="1"/>
    <s v="CUST0074"/>
    <x v="0"/>
    <x v="3"/>
    <x v="5"/>
    <x v="10"/>
    <x v="4"/>
    <n v="20"/>
    <n v="45"/>
    <n v="3"/>
    <x v="1"/>
    <x v="9"/>
    <x v="1"/>
    <n v="4"/>
    <s v="Delivered"/>
    <n v="114.75"/>
    <n v="67"/>
    <n v="47.75"/>
    <n v="0.41612200435729846"/>
  </r>
  <r>
    <s v="ORD0419"/>
    <d v="2026-07-30T00:00:00"/>
    <x v="1"/>
    <x v="1"/>
    <s v="CUST0375"/>
    <x v="0"/>
    <x v="0"/>
    <x v="8"/>
    <x v="19"/>
    <x v="2"/>
    <n v="18"/>
    <n v="40"/>
    <n v="1"/>
    <x v="2"/>
    <x v="0"/>
    <x v="1"/>
    <n v="3"/>
    <s v="Delivered"/>
    <n v="38"/>
    <n v="32"/>
    <n v="6"/>
    <n v="0.15789473684210525"/>
  </r>
  <r>
    <s v="ORD0420"/>
    <d v="2026-07-31T00:00:00"/>
    <x v="1"/>
    <x v="1"/>
    <s v="CUST0093"/>
    <x v="0"/>
    <x v="0"/>
    <x v="5"/>
    <x v="28"/>
    <x v="3"/>
    <n v="12"/>
    <n v="30"/>
    <n v="4"/>
    <x v="0"/>
    <x v="0"/>
    <x v="1"/>
    <n v="3"/>
    <s v="Delivered"/>
    <n v="120"/>
    <n v="62"/>
    <n v="58"/>
    <n v="0.48333333333333334"/>
  </r>
  <r>
    <s v="ORD0421"/>
    <d v="2026-08-01T00:00:00"/>
    <x v="2"/>
    <x v="1"/>
    <s v="CUST0375"/>
    <x v="2"/>
    <x v="0"/>
    <x v="2"/>
    <x v="7"/>
    <x v="1"/>
    <n v="18"/>
    <n v="40"/>
    <n v="4"/>
    <x v="4"/>
    <x v="1"/>
    <x v="0"/>
    <n v="2"/>
    <s v="Delivered"/>
    <n v="120"/>
    <n v="85"/>
    <n v="35"/>
    <n v="0.29166666666666669"/>
  </r>
  <r>
    <s v="ORD0422"/>
    <d v="2026-08-02T00:00:00"/>
    <x v="2"/>
    <x v="1"/>
    <s v="CUST0199"/>
    <x v="1"/>
    <x v="1"/>
    <x v="5"/>
    <x v="27"/>
    <x v="2"/>
    <n v="35"/>
    <n v="70"/>
    <n v="5"/>
    <x v="3"/>
    <x v="14"/>
    <x v="2"/>
    <n v="5"/>
    <s v="Delivered"/>
    <n v="280"/>
    <n v="193"/>
    <n v="87"/>
    <n v="0.31071428571428572"/>
  </r>
  <r>
    <s v="ORD0423"/>
    <d v="2026-08-03T00:00:00"/>
    <x v="2"/>
    <x v="1"/>
    <s v="CUST0302"/>
    <x v="2"/>
    <x v="1"/>
    <x v="6"/>
    <x v="6"/>
    <x v="4"/>
    <n v="120"/>
    <n v="180"/>
    <n v="3"/>
    <x v="5"/>
    <x v="15"/>
    <x v="0"/>
    <n v="7"/>
    <s v="Delivered"/>
    <n v="486"/>
    <n v="377"/>
    <n v="109"/>
    <n v="0.22427983539094651"/>
  </r>
  <r>
    <s v="ORD0424"/>
    <d v="2026-08-04T00:00:00"/>
    <x v="2"/>
    <x v="1"/>
    <s v="CUST0348"/>
    <x v="0"/>
    <x v="1"/>
    <x v="1"/>
    <x v="11"/>
    <x v="1"/>
    <n v="22"/>
    <n v="60"/>
    <n v="3"/>
    <x v="3"/>
    <x v="13"/>
    <x v="0"/>
    <n v="4"/>
    <s v="Delivered"/>
    <n v="144"/>
    <n v="82"/>
    <n v="62"/>
    <n v="0.43055555555555558"/>
  </r>
  <r>
    <s v="ORD0425"/>
    <d v="2026-08-05T00:00:00"/>
    <x v="2"/>
    <x v="1"/>
    <s v="CUST0117"/>
    <x v="0"/>
    <x v="0"/>
    <x v="1"/>
    <x v="24"/>
    <x v="0"/>
    <n v="60"/>
    <n v="120"/>
    <n v="4"/>
    <x v="4"/>
    <x v="9"/>
    <x v="3"/>
    <n v="2"/>
    <s v="Delivered"/>
    <n v="360"/>
    <n v="247"/>
    <n v="113"/>
    <n v="0.31388888888888888"/>
  </r>
  <r>
    <s v="ORD0426"/>
    <d v="2026-08-06T00:00:00"/>
    <x v="2"/>
    <x v="1"/>
    <s v="CUST0106"/>
    <x v="0"/>
    <x v="2"/>
    <x v="2"/>
    <x v="0"/>
    <x v="0"/>
    <n v="35"/>
    <n v="70"/>
    <n v="2"/>
    <x v="2"/>
    <x v="9"/>
    <x v="1"/>
    <n v="3"/>
    <s v="Delivered"/>
    <n v="133"/>
    <n v="77"/>
    <n v="56"/>
    <n v="0.42105263157894735"/>
  </r>
  <r>
    <s v="ORD0427"/>
    <d v="2026-08-07T00:00:00"/>
    <x v="2"/>
    <x v="1"/>
    <s v="CUST0203"/>
    <x v="0"/>
    <x v="1"/>
    <x v="4"/>
    <x v="8"/>
    <x v="3"/>
    <n v="18"/>
    <n v="45"/>
    <n v="1"/>
    <x v="1"/>
    <x v="15"/>
    <x v="3"/>
    <n v="6"/>
    <s v="Delivered"/>
    <n v="38.25"/>
    <n v="35"/>
    <n v="3.25"/>
    <n v="8.4967320261437912E-2"/>
  </r>
  <r>
    <s v="ORD0428"/>
    <d v="2026-08-08T00:00:00"/>
    <x v="2"/>
    <x v="1"/>
    <s v="CUST0046"/>
    <x v="0"/>
    <x v="3"/>
    <x v="7"/>
    <x v="7"/>
    <x v="1"/>
    <n v="18"/>
    <n v="40"/>
    <n v="3"/>
    <x v="0"/>
    <x v="9"/>
    <x v="1"/>
    <n v="3"/>
    <s v="Delivered"/>
    <n v="120"/>
    <n v="61"/>
    <n v="59"/>
    <n v="0.49166666666666664"/>
  </r>
  <r>
    <s v="ORD0429"/>
    <d v="2026-08-09T00:00:00"/>
    <x v="2"/>
    <x v="1"/>
    <s v="CUST0268"/>
    <x v="0"/>
    <x v="0"/>
    <x v="6"/>
    <x v="7"/>
    <x v="1"/>
    <n v="18"/>
    <n v="40"/>
    <n v="4"/>
    <x v="1"/>
    <x v="7"/>
    <x v="0"/>
    <n v="3"/>
    <s v="Delivered"/>
    <n v="136"/>
    <n v="77"/>
    <n v="59"/>
    <n v="0.43382352941176472"/>
  </r>
  <r>
    <s v="ORD0430"/>
    <d v="2026-08-10T00:00:00"/>
    <x v="2"/>
    <x v="1"/>
    <s v="CUST0237"/>
    <x v="0"/>
    <x v="2"/>
    <x v="0"/>
    <x v="10"/>
    <x v="4"/>
    <n v="20"/>
    <n v="45"/>
    <n v="4"/>
    <x v="1"/>
    <x v="1"/>
    <x v="1"/>
    <n v="5"/>
    <s v="Returned"/>
    <n v="153"/>
    <n v="93"/>
    <n v="60"/>
    <n v="0.39215686274509803"/>
  </r>
  <r>
    <s v="ORD0431"/>
    <d v="2026-08-11T00:00:00"/>
    <x v="2"/>
    <x v="1"/>
    <s v="CUST0347"/>
    <x v="2"/>
    <x v="1"/>
    <x v="5"/>
    <x v="0"/>
    <x v="0"/>
    <n v="35"/>
    <n v="70"/>
    <n v="3"/>
    <x v="3"/>
    <x v="14"/>
    <x v="3"/>
    <n v="6"/>
    <s v="Delivered"/>
    <n v="168"/>
    <n v="123"/>
    <n v="45"/>
    <n v="0.26785714285714285"/>
  </r>
  <r>
    <s v="ORD0432"/>
    <d v="2026-08-12T00:00:00"/>
    <x v="2"/>
    <x v="1"/>
    <s v="CUST0084"/>
    <x v="2"/>
    <x v="1"/>
    <x v="8"/>
    <x v="25"/>
    <x v="3"/>
    <n v="30"/>
    <n v="60"/>
    <n v="1"/>
    <x v="3"/>
    <x v="1"/>
    <x v="1"/>
    <n v="6"/>
    <s v="Delivered"/>
    <n v="48"/>
    <n v="43"/>
    <n v="5"/>
    <n v="0.10416666666666667"/>
  </r>
  <r>
    <s v="ORD0433"/>
    <d v="2026-08-13T00:00:00"/>
    <x v="2"/>
    <x v="1"/>
    <s v="CUST0073"/>
    <x v="2"/>
    <x v="1"/>
    <x v="7"/>
    <x v="27"/>
    <x v="2"/>
    <n v="35"/>
    <n v="70"/>
    <n v="2"/>
    <x v="5"/>
    <x v="14"/>
    <x v="3"/>
    <n v="4"/>
    <s v="Delivered"/>
    <n v="126"/>
    <n v="88"/>
    <n v="38"/>
    <n v="0.30158730158730157"/>
  </r>
  <r>
    <s v="ORD0434"/>
    <d v="2026-08-14T00:00:00"/>
    <x v="2"/>
    <x v="1"/>
    <s v="CUST0269"/>
    <x v="0"/>
    <x v="3"/>
    <x v="9"/>
    <x v="10"/>
    <x v="4"/>
    <n v="20"/>
    <n v="45"/>
    <n v="3"/>
    <x v="0"/>
    <x v="1"/>
    <x v="3"/>
    <n v="4"/>
    <s v="Returned"/>
    <n v="135"/>
    <n v="73"/>
    <n v="62"/>
    <n v="0.45925925925925926"/>
  </r>
  <r>
    <s v="ORD0435"/>
    <d v="2026-08-15T00:00:00"/>
    <x v="2"/>
    <x v="1"/>
    <s v="CUST0209"/>
    <x v="0"/>
    <x v="1"/>
    <x v="9"/>
    <x v="9"/>
    <x v="3"/>
    <n v="15"/>
    <n v="35"/>
    <n v="2"/>
    <x v="3"/>
    <x v="11"/>
    <x v="2"/>
    <n v="6"/>
    <s v="Delivered"/>
    <n v="56"/>
    <n v="50"/>
    <n v="6"/>
    <n v="0.10714285714285714"/>
  </r>
  <r>
    <s v="ORD0436"/>
    <d v="2026-08-16T00:00:00"/>
    <x v="2"/>
    <x v="1"/>
    <s v="CUST0154"/>
    <x v="0"/>
    <x v="1"/>
    <x v="2"/>
    <x v="3"/>
    <x v="3"/>
    <n v="45"/>
    <n v="90"/>
    <n v="2"/>
    <x v="0"/>
    <x v="2"/>
    <x v="1"/>
    <n v="5"/>
    <s v="Delivered"/>
    <n v="180"/>
    <n v="102"/>
    <n v="78"/>
    <n v="0.43333333333333335"/>
  </r>
  <r>
    <s v="ORD0437"/>
    <d v="2026-08-17T00:00:00"/>
    <x v="2"/>
    <x v="1"/>
    <s v="CUST0209"/>
    <x v="0"/>
    <x v="1"/>
    <x v="7"/>
    <x v="24"/>
    <x v="0"/>
    <n v="60"/>
    <n v="120"/>
    <n v="1"/>
    <x v="0"/>
    <x v="1"/>
    <x v="0"/>
    <n v="6"/>
    <s v="Delivered"/>
    <n v="120"/>
    <n v="73"/>
    <n v="47"/>
    <n v="0.39166666666666666"/>
  </r>
  <r>
    <s v="ORD0438"/>
    <d v="2026-08-18T00:00:00"/>
    <x v="2"/>
    <x v="1"/>
    <s v="CUST0043"/>
    <x v="1"/>
    <x v="3"/>
    <x v="0"/>
    <x v="12"/>
    <x v="1"/>
    <n v="8"/>
    <n v="25"/>
    <n v="3"/>
    <x v="3"/>
    <x v="9"/>
    <x v="0"/>
    <n v="5"/>
    <s v="Delivered"/>
    <n v="60"/>
    <n v="31"/>
    <n v="29"/>
    <n v="0.48333333333333334"/>
  </r>
  <r>
    <s v="ORD0439"/>
    <d v="2026-08-19T00:00:00"/>
    <x v="2"/>
    <x v="1"/>
    <s v="CUST0269"/>
    <x v="0"/>
    <x v="2"/>
    <x v="0"/>
    <x v="7"/>
    <x v="1"/>
    <n v="18"/>
    <n v="40"/>
    <n v="3"/>
    <x v="4"/>
    <x v="8"/>
    <x v="2"/>
    <n v="3"/>
    <s v="Delivered"/>
    <n v="90"/>
    <n v="64"/>
    <n v="26"/>
    <n v="0.28888888888888886"/>
  </r>
  <r>
    <s v="ORD0440"/>
    <d v="2026-08-20T00:00:00"/>
    <x v="2"/>
    <x v="1"/>
    <s v="CUST0173"/>
    <x v="2"/>
    <x v="2"/>
    <x v="7"/>
    <x v="6"/>
    <x v="4"/>
    <n v="120"/>
    <n v="180"/>
    <n v="4"/>
    <x v="4"/>
    <x v="10"/>
    <x v="3"/>
    <n v="5"/>
    <s v="Delivered"/>
    <n v="540"/>
    <n v="491"/>
    <n v="49"/>
    <n v="9.0740740740740747E-2"/>
  </r>
  <r>
    <s v="ORD0441"/>
    <d v="2026-08-21T00:00:00"/>
    <x v="2"/>
    <x v="1"/>
    <s v="CUST0240"/>
    <x v="1"/>
    <x v="0"/>
    <x v="8"/>
    <x v="11"/>
    <x v="1"/>
    <n v="22"/>
    <n v="60"/>
    <n v="3"/>
    <x v="3"/>
    <x v="12"/>
    <x v="2"/>
    <n v="3"/>
    <s v="Delivered"/>
    <n v="144"/>
    <n v="75"/>
    <n v="69"/>
    <n v="0.47916666666666669"/>
  </r>
  <r>
    <s v="ORD0442"/>
    <d v="2026-08-22T00:00:00"/>
    <x v="2"/>
    <x v="1"/>
    <s v="CUST0308"/>
    <x v="1"/>
    <x v="2"/>
    <x v="9"/>
    <x v="28"/>
    <x v="3"/>
    <n v="12"/>
    <n v="30"/>
    <n v="5"/>
    <x v="1"/>
    <x v="0"/>
    <x v="3"/>
    <n v="3"/>
    <s v="Delivered"/>
    <n v="127.5"/>
    <n v="74"/>
    <n v="53.5"/>
    <n v="0.41960784313725491"/>
  </r>
  <r>
    <s v="ORD0443"/>
    <d v="2026-08-23T00:00:00"/>
    <x v="2"/>
    <x v="1"/>
    <s v="CUST0388"/>
    <x v="0"/>
    <x v="1"/>
    <x v="5"/>
    <x v="19"/>
    <x v="2"/>
    <n v="18"/>
    <n v="40"/>
    <n v="1"/>
    <x v="1"/>
    <x v="13"/>
    <x v="1"/>
    <n v="5"/>
    <s v="Delivered"/>
    <n v="34"/>
    <n v="34"/>
    <n v="0"/>
    <n v="0"/>
  </r>
  <r>
    <s v="ORD0444"/>
    <d v="2026-08-24T00:00:00"/>
    <x v="2"/>
    <x v="1"/>
    <s v="CUST0026"/>
    <x v="0"/>
    <x v="0"/>
    <x v="1"/>
    <x v="6"/>
    <x v="4"/>
    <n v="120"/>
    <n v="180"/>
    <n v="3"/>
    <x v="5"/>
    <x v="2"/>
    <x v="3"/>
    <n v="2"/>
    <s v="Delivered"/>
    <n v="486"/>
    <n v="372"/>
    <n v="114"/>
    <n v="0.23456790123456789"/>
  </r>
  <r>
    <s v="ORD0445"/>
    <d v="2026-08-25T00:00:00"/>
    <x v="2"/>
    <x v="1"/>
    <s v="CUST0173"/>
    <x v="1"/>
    <x v="3"/>
    <x v="6"/>
    <x v="8"/>
    <x v="3"/>
    <n v="18"/>
    <n v="45"/>
    <n v="4"/>
    <x v="5"/>
    <x v="9"/>
    <x v="2"/>
    <n v="4"/>
    <s v="Delivered"/>
    <n v="162"/>
    <n v="79"/>
    <n v="83"/>
    <n v="0.51234567901234573"/>
  </r>
  <r>
    <s v="ORD0446"/>
    <d v="2026-08-26T00:00:00"/>
    <x v="2"/>
    <x v="1"/>
    <s v="CUST0140"/>
    <x v="1"/>
    <x v="0"/>
    <x v="2"/>
    <x v="24"/>
    <x v="0"/>
    <n v="60"/>
    <n v="120"/>
    <n v="3"/>
    <x v="3"/>
    <x v="9"/>
    <x v="0"/>
    <n v="4"/>
    <s v="Delivered"/>
    <n v="288"/>
    <n v="187"/>
    <n v="101"/>
    <n v="0.35069444444444442"/>
  </r>
  <r>
    <s v="ORD0447"/>
    <d v="2026-08-27T00:00:00"/>
    <x v="2"/>
    <x v="1"/>
    <s v="CUST0344"/>
    <x v="0"/>
    <x v="1"/>
    <x v="2"/>
    <x v="15"/>
    <x v="2"/>
    <n v="40"/>
    <n v="85"/>
    <n v="4"/>
    <x v="3"/>
    <x v="15"/>
    <x v="3"/>
    <n v="4"/>
    <s v="Delivered"/>
    <n v="272"/>
    <n v="177"/>
    <n v="95"/>
    <n v="0.34926470588235292"/>
  </r>
  <r>
    <s v="ORD0448"/>
    <d v="2026-08-28T00:00:00"/>
    <x v="2"/>
    <x v="1"/>
    <s v="CUST0122"/>
    <x v="0"/>
    <x v="1"/>
    <x v="7"/>
    <x v="19"/>
    <x v="2"/>
    <n v="18"/>
    <n v="40"/>
    <n v="1"/>
    <x v="3"/>
    <x v="0"/>
    <x v="0"/>
    <n v="7"/>
    <s v="Delivered"/>
    <n v="32"/>
    <n v="32"/>
    <n v="0"/>
    <n v="0"/>
  </r>
  <r>
    <s v="ORD0449"/>
    <d v="2026-08-29T00:00:00"/>
    <x v="2"/>
    <x v="1"/>
    <s v="CUST0185"/>
    <x v="2"/>
    <x v="1"/>
    <x v="9"/>
    <x v="4"/>
    <x v="4"/>
    <n v="450"/>
    <n v="620"/>
    <n v="2"/>
    <x v="3"/>
    <x v="14"/>
    <x v="0"/>
    <n v="6"/>
    <s v="Delivered"/>
    <n v="992"/>
    <n v="918"/>
    <n v="74"/>
    <n v="7.459677419354839E-2"/>
  </r>
  <r>
    <s v="ORD0450"/>
    <d v="2026-08-30T00:00:00"/>
    <x v="2"/>
    <x v="1"/>
    <s v="CUST0217"/>
    <x v="0"/>
    <x v="1"/>
    <x v="9"/>
    <x v="27"/>
    <x v="2"/>
    <n v="35"/>
    <n v="70"/>
    <n v="1"/>
    <x v="3"/>
    <x v="1"/>
    <x v="3"/>
    <n v="6"/>
    <s v="Delivered"/>
    <n v="56"/>
    <n v="48"/>
    <n v="8"/>
    <n v="0.14285714285714285"/>
  </r>
  <r>
    <s v="ORD0451"/>
    <d v="2026-08-31T00:00:00"/>
    <x v="2"/>
    <x v="1"/>
    <s v="CUST0044"/>
    <x v="1"/>
    <x v="1"/>
    <x v="6"/>
    <x v="20"/>
    <x v="1"/>
    <n v="5"/>
    <n v="15"/>
    <n v="2"/>
    <x v="5"/>
    <x v="1"/>
    <x v="2"/>
    <n v="7"/>
    <s v="Delivered"/>
    <n v="27"/>
    <n v="23"/>
    <n v="4"/>
    <n v="0.14814814814814814"/>
  </r>
  <r>
    <s v="ORD0452"/>
    <d v="2026-09-01T00:00:00"/>
    <x v="3"/>
    <x v="1"/>
    <s v="CUST0353"/>
    <x v="0"/>
    <x v="3"/>
    <x v="8"/>
    <x v="1"/>
    <x v="1"/>
    <n v="6"/>
    <n v="20"/>
    <n v="4"/>
    <x v="4"/>
    <x v="8"/>
    <x v="2"/>
    <n v="3"/>
    <s v="Delivered"/>
    <n v="60"/>
    <n v="34"/>
    <n v="26"/>
    <n v="0.43333333333333335"/>
  </r>
  <r>
    <s v="ORD0453"/>
    <d v="2026-09-02T00:00:00"/>
    <x v="3"/>
    <x v="1"/>
    <s v="CUST0228"/>
    <x v="1"/>
    <x v="1"/>
    <x v="0"/>
    <x v="15"/>
    <x v="2"/>
    <n v="40"/>
    <n v="85"/>
    <n v="6"/>
    <x v="3"/>
    <x v="13"/>
    <x v="1"/>
    <n v="5"/>
    <s v="Delivered"/>
    <n v="408"/>
    <n v="256"/>
    <n v="152"/>
    <n v="0.37254901960784315"/>
  </r>
  <r>
    <s v="ORD0454"/>
    <d v="2026-09-03T00:00:00"/>
    <x v="3"/>
    <x v="1"/>
    <s v="CUST0342"/>
    <x v="1"/>
    <x v="3"/>
    <x v="3"/>
    <x v="17"/>
    <x v="1"/>
    <n v="18"/>
    <n v="45"/>
    <n v="5"/>
    <x v="3"/>
    <x v="7"/>
    <x v="2"/>
    <n v="5"/>
    <s v="Delivered"/>
    <n v="180"/>
    <n v="95"/>
    <n v="85"/>
    <n v="0.47222222222222221"/>
  </r>
  <r>
    <s v="ORD0455"/>
    <d v="2026-09-04T00:00:00"/>
    <x v="3"/>
    <x v="1"/>
    <s v="CUST0178"/>
    <x v="1"/>
    <x v="0"/>
    <x v="3"/>
    <x v="18"/>
    <x v="3"/>
    <n v="4"/>
    <n v="15"/>
    <n v="5"/>
    <x v="3"/>
    <x v="12"/>
    <x v="0"/>
    <n v="5"/>
    <s v="Delivered"/>
    <n v="60"/>
    <n v="29"/>
    <n v="31"/>
    <n v="0.51666666666666672"/>
  </r>
  <r>
    <s v="ORD0456"/>
    <d v="2026-09-05T00:00:00"/>
    <x v="3"/>
    <x v="1"/>
    <s v="CUST0064"/>
    <x v="1"/>
    <x v="3"/>
    <x v="6"/>
    <x v="14"/>
    <x v="0"/>
    <n v="20"/>
    <n v="45"/>
    <n v="5"/>
    <x v="0"/>
    <x v="7"/>
    <x v="2"/>
    <n v="3"/>
    <s v="Delivered"/>
    <n v="225"/>
    <n v="105"/>
    <n v="120"/>
    <n v="0.53333333333333333"/>
  </r>
  <r>
    <s v="ORD0457"/>
    <d v="2026-09-06T00:00:00"/>
    <x v="3"/>
    <x v="1"/>
    <s v="CUST0209"/>
    <x v="0"/>
    <x v="2"/>
    <x v="8"/>
    <x v="13"/>
    <x v="0"/>
    <n v="100"/>
    <n v="170"/>
    <n v="2"/>
    <x v="2"/>
    <x v="4"/>
    <x v="2"/>
    <n v="5"/>
    <s v="Delivered"/>
    <n v="323"/>
    <n v="208"/>
    <n v="115"/>
    <n v="0.35603715170278638"/>
  </r>
  <r>
    <s v="ORD0458"/>
    <d v="2026-09-07T00:00:00"/>
    <x v="3"/>
    <x v="1"/>
    <s v="CUST0109"/>
    <x v="0"/>
    <x v="1"/>
    <x v="9"/>
    <x v="6"/>
    <x v="4"/>
    <n v="120"/>
    <n v="180"/>
    <n v="3"/>
    <x v="4"/>
    <x v="3"/>
    <x v="1"/>
    <n v="7"/>
    <s v="Returned"/>
    <n v="405"/>
    <n v="375"/>
    <n v="30"/>
    <n v="7.407407407407407E-2"/>
  </r>
  <r>
    <s v="ORD0459"/>
    <d v="2026-09-08T00:00:00"/>
    <x v="3"/>
    <x v="1"/>
    <s v="CUST0227"/>
    <x v="0"/>
    <x v="0"/>
    <x v="4"/>
    <x v="27"/>
    <x v="2"/>
    <n v="35"/>
    <n v="70"/>
    <n v="3"/>
    <x v="3"/>
    <x v="4"/>
    <x v="3"/>
    <n v="3"/>
    <s v="Delivered"/>
    <n v="168"/>
    <n v="113"/>
    <n v="55"/>
    <n v="0.32738095238095238"/>
  </r>
  <r>
    <s v="ORD0460"/>
    <d v="2026-09-09T00:00:00"/>
    <x v="3"/>
    <x v="1"/>
    <s v="CUST0233"/>
    <x v="0"/>
    <x v="0"/>
    <x v="7"/>
    <x v="9"/>
    <x v="3"/>
    <n v="15"/>
    <n v="35"/>
    <n v="1"/>
    <x v="5"/>
    <x v="0"/>
    <x v="0"/>
    <n v="4"/>
    <s v="Delivered"/>
    <n v="31.5"/>
    <n v="29"/>
    <n v="2.5"/>
    <n v="7.9365079365079361E-2"/>
  </r>
  <r>
    <s v="ORD0461"/>
    <d v="2026-09-10T00:00:00"/>
    <x v="3"/>
    <x v="1"/>
    <s v="CUST0135"/>
    <x v="2"/>
    <x v="1"/>
    <x v="2"/>
    <x v="6"/>
    <x v="4"/>
    <n v="120"/>
    <n v="180"/>
    <n v="4"/>
    <x v="3"/>
    <x v="1"/>
    <x v="0"/>
    <n v="4"/>
    <s v="Delivered"/>
    <n v="576"/>
    <n v="493"/>
    <n v="83"/>
    <n v="0.14409722222222221"/>
  </r>
  <r>
    <s v="ORD0462"/>
    <d v="2026-09-11T00:00:00"/>
    <x v="3"/>
    <x v="1"/>
    <s v="CUST0022"/>
    <x v="0"/>
    <x v="0"/>
    <x v="2"/>
    <x v="26"/>
    <x v="4"/>
    <n v="700"/>
    <n v="900"/>
    <n v="3"/>
    <x v="2"/>
    <x v="3"/>
    <x v="0"/>
    <n v="5"/>
    <s v="Delivered"/>
    <n v="2565"/>
    <n v="2115"/>
    <n v="450"/>
    <n v="0.17543859649122806"/>
  </r>
  <r>
    <s v="ORD0463"/>
    <d v="2026-09-12T00:00:00"/>
    <x v="3"/>
    <x v="1"/>
    <s v="CUST0160"/>
    <x v="0"/>
    <x v="2"/>
    <x v="3"/>
    <x v="9"/>
    <x v="3"/>
    <n v="15"/>
    <n v="35"/>
    <n v="2"/>
    <x v="4"/>
    <x v="2"/>
    <x v="0"/>
    <n v="5"/>
    <s v="Delivered"/>
    <n v="52.5"/>
    <n v="42"/>
    <n v="10.5"/>
    <n v="0.2"/>
  </r>
  <r>
    <s v="ORD0464"/>
    <d v="2026-09-13T00:00:00"/>
    <x v="3"/>
    <x v="1"/>
    <s v="CUST0400"/>
    <x v="1"/>
    <x v="1"/>
    <x v="7"/>
    <x v="1"/>
    <x v="1"/>
    <n v="6"/>
    <n v="20"/>
    <n v="3"/>
    <x v="3"/>
    <x v="13"/>
    <x v="3"/>
    <n v="6"/>
    <s v="Delivered"/>
    <n v="48"/>
    <n v="34"/>
    <n v="14"/>
    <n v="0.29166666666666669"/>
  </r>
  <r>
    <s v="ORD0465"/>
    <d v="2026-09-14T00:00:00"/>
    <x v="3"/>
    <x v="1"/>
    <s v="CUST0211"/>
    <x v="2"/>
    <x v="0"/>
    <x v="9"/>
    <x v="11"/>
    <x v="1"/>
    <n v="22"/>
    <n v="60"/>
    <n v="3"/>
    <x v="2"/>
    <x v="7"/>
    <x v="2"/>
    <n v="2"/>
    <s v="Delivered"/>
    <n v="171"/>
    <n v="71"/>
    <n v="100"/>
    <n v="0.58479532163742687"/>
  </r>
  <r>
    <s v="ORD0466"/>
    <d v="2026-09-15T00:00:00"/>
    <x v="3"/>
    <x v="1"/>
    <s v="CUST0074"/>
    <x v="0"/>
    <x v="2"/>
    <x v="2"/>
    <x v="23"/>
    <x v="2"/>
    <n v="10"/>
    <n v="25"/>
    <n v="1"/>
    <x v="4"/>
    <x v="1"/>
    <x v="0"/>
    <n v="5"/>
    <s v="Delivered"/>
    <n v="18.75"/>
    <n v="23"/>
    <n v="-4.25"/>
    <n v="-0.22666666666666666"/>
  </r>
  <r>
    <s v="ORD0467"/>
    <d v="2026-09-16T00:00:00"/>
    <x v="3"/>
    <x v="1"/>
    <s v="CUST0222"/>
    <x v="0"/>
    <x v="3"/>
    <x v="0"/>
    <x v="15"/>
    <x v="2"/>
    <n v="40"/>
    <n v="85"/>
    <n v="2"/>
    <x v="5"/>
    <x v="8"/>
    <x v="1"/>
    <n v="5"/>
    <s v="Delivered"/>
    <n v="153"/>
    <n v="90"/>
    <n v="63"/>
    <n v="0.41176470588235292"/>
  </r>
  <r>
    <s v="ORD0468"/>
    <d v="2026-09-17T00:00:00"/>
    <x v="3"/>
    <x v="1"/>
    <s v="CUST0351"/>
    <x v="0"/>
    <x v="3"/>
    <x v="3"/>
    <x v="29"/>
    <x v="2"/>
    <n v="20"/>
    <n v="50"/>
    <n v="1"/>
    <x v="0"/>
    <x v="2"/>
    <x v="3"/>
    <n v="5"/>
    <s v="Delivered"/>
    <n v="50"/>
    <n v="32"/>
    <n v="18"/>
    <n v="0.36"/>
  </r>
  <r>
    <s v="ORD0469"/>
    <d v="2026-09-18T00:00:00"/>
    <x v="3"/>
    <x v="1"/>
    <s v="CUST0026"/>
    <x v="0"/>
    <x v="0"/>
    <x v="6"/>
    <x v="22"/>
    <x v="4"/>
    <n v="45"/>
    <n v="80"/>
    <n v="4"/>
    <x v="5"/>
    <x v="7"/>
    <x v="3"/>
    <n v="5"/>
    <s v="Delivered"/>
    <n v="288"/>
    <n v="185"/>
    <n v="103"/>
    <n v="0.3576388888888889"/>
  </r>
  <r>
    <s v="ORD0470"/>
    <d v="2026-09-19T00:00:00"/>
    <x v="3"/>
    <x v="1"/>
    <s v="CUST0235"/>
    <x v="0"/>
    <x v="2"/>
    <x v="2"/>
    <x v="9"/>
    <x v="3"/>
    <n v="15"/>
    <n v="35"/>
    <n v="3"/>
    <x v="2"/>
    <x v="1"/>
    <x v="2"/>
    <n v="4"/>
    <s v="Delivered"/>
    <n v="99.75"/>
    <n v="58"/>
    <n v="41.75"/>
    <n v="0.41854636591478694"/>
  </r>
  <r>
    <s v="ORD0471"/>
    <d v="2026-09-20T00:00:00"/>
    <x v="3"/>
    <x v="1"/>
    <s v="CUST0019"/>
    <x v="1"/>
    <x v="0"/>
    <x v="7"/>
    <x v="2"/>
    <x v="2"/>
    <n v="25"/>
    <n v="55"/>
    <n v="8"/>
    <x v="0"/>
    <x v="8"/>
    <x v="2"/>
    <n v="2"/>
    <s v="Delivered"/>
    <n v="440"/>
    <n v="210"/>
    <n v="230"/>
    <n v="0.52272727272727271"/>
  </r>
  <r>
    <s v="ORD0472"/>
    <d v="2026-09-21T00:00:00"/>
    <x v="3"/>
    <x v="1"/>
    <s v="CUST0360"/>
    <x v="1"/>
    <x v="1"/>
    <x v="1"/>
    <x v="2"/>
    <x v="2"/>
    <n v="25"/>
    <n v="55"/>
    <n v="4"/>
    <x v="4"/>
    <x v="0"/>
    <x v="0"/>
    <n v="6"/>
    <s v="Delivered"/>
    <n v="165"/>
    <n v="114"/>
    <n v="51"/>
    <n v="0.30909090909090908"/>
  </r>
  <r>
    <s v="ORD0473"/>
    <d v="2026-09-22T00:00:00"/>
    <x v="3"/>
    <x v="1"/>
    <s v="CUST0195"/>
    <x v="0"/>
    <x v="1"/>
    <x v="6"/>
    <x v="25"/>
    <x v="3"/>
    <n v="30"/>
    <n v="60"/>
    <n v="2"/>
    <x v="3"/>
    <x v="1"/>
    <x v="1"/>
    <n v="5"/>
    <s v="Delivered"/>
    <n v="96"/>
    <n v="73"/>
    <n v="23"/>
    <n v="0.23958333333333334"/>
  </r>
  <r>
    <s v="ORD0474"/>
    <d v="2026-09-23T00:00:00"/>
    <x v="3"/>
    <x v="1"/>
    <s v="CUST0087"/>
    <x v="0"/>
    <x v="3"/>
    <x v="3"/>
    <x v="11"/>
    <x v="1"/>
    <n v="22"/>
    <n v="60"/>
    <n v="1"/>
    <x v="4"/>
    <x v="12"/>
    <x v="0"/>
    <n v="3"/>
    <s v="Delivered"/>
    <n v="45"/>
    <n v="31"/>
    <n v="14"/>
    <n v="0.31111111111111112"/>
  </r>
  <r>
    <s v="ORD0475"/>
    <d v="2026-09-24T00:00:00"/>
    <x v="3"/>
    <x v="1"/>
    <s v="CUST0096"/>
    <x v="0"/>
    <x v="3"/>
    <x v="3"/>
    <x v="9"/>
    <x v="3"/>
    <n v="15"/>
    <n v="35"/>
    <n v="3"/>
    <x v="5"/>
    <x v="7"/>
    <x v="0"/>
    <n v="2"/>
    <s v="Delivered"/>
    <n v="94.5"/>
    <n v="50"/>
    <n v="44.5"/>
    <n v="0.47089947089947087"/>
  </r>
  <r>
    <s v="ORD0476"/>
    <d v="2026-09-25T00:00:00"/>
    <x v="3"/>
    <x v="1"/>
    <s v="CUST0197"/>
    <x v="0"/>
    <x v="3"/>
    <x v="5"/>
    <x v="29"/>
    <x v="2"/>
    <n v="20"/>
    <n v="50"/>
    <n v="3"/>
    <x v="1"/>
    <x v="6"/>
    <x v="1"/>
    <n v="3"/>
    <s v="Delivered"/>
    <n v="127.5"/>
    <n v="66"/>
    <n v="61.5"/>
    <n v="0.4823529411764706"/>
  </r>
  <r>
    <s v="ORD0477"/>
    <d v="2026-09-26T00:00:00"/>
    <x v="3"/>
    <x v="1"/>
    <s v="CUST0145"/>
    <x v="2"/>
    <x v="3"/>
    <x v="3"/>
    <x v="7"/>
    <x v="1"/>
    <n v="18"/>
    <n v="40"/>
    <n v="4"/>
    <x v="3"/>
    <x v="4"/>
    <x v="0"/>
    <n v="2"/>
    <s v="Delivered"/>
    <n v="128"/>
    <n v="80"/>
    <n v="48"/>
    <n v="0.375"/>
  </r>
  <r>
    <s v="ORD0478"/>
    <d v="2026-09-27T00:00:00"/>
    <x v="3"/>
    <x v="1"/>
    <s v="CUST0336"/>
    <x v="0"/>
    <x v="3"/>
    <x v="6"/>
    <x v="12"/>
    <x v="1"/>
    <n v="8"/>
    <n v="25"/>
    <n v="2"/>
    <x v="2"/>
    <x v="12"/>
    <x v="1"/>
    <n v="2"/>
    <s v="Delivered"/>
    <n v="47.5"/>
    <n v="25"/>
    <n v="22.5"/>
    <n v="0.47368421052631576"/>
  </r>
  <r>
    <s v="ORD0479"/>
    <d v="2026-09-28T00:00:00"/>
    <x v="3"/>
    <x v="1"/>
    <s v="CUST0347"/>
    <x v="2"/>
    <x v="2"/>
    <x v="2"/>
    <x v="10"/>
    <x v="4"/>
    <n v="20"/>
    <n v="45"/>
    <n v="3"/>
    <x v="2"/>
    <x v="10"/>
    <x v="2"/>
    <n v="3"/>
    <s v="Delivered"/>
    <n v="128.25"/>
    <n v="71"/>
    <n v="57.25"/>
    <n v="0.44639376218323584"/>
  </r>
  <r>
    <s v="ORD0480"/>
    <d v="2026-09-29T00:00:00"/>
    <x v="3"/>
    <x v="1"/>
    <s v="CUST0161"/>
    <x v="0"/>
    <x v="0"/>
    <x v="0"/>
    <x v="5"/>
    <x v="0"/>
    <n v="90"/>
    <n v="160"/>
    <n v="3"/>
    <x v="2"/>
    <x v="1"/>
    <x v="3"/>
    <n v="3"/>
    <s v="Delivered"/>
    <n v="456"/>
    <n v="283"/>
    <n v="173"/>
    <n v="0.37938596491228072"/>
  </r>
  <r>
    <s v="ORD0481"/>
    <d v="2026-09-30T00:00:00"/>
    <x v="3"/>
    <x v="1"/>
    <s v="CUST0289"/>
    <x v="0"/>
    <x v="3"/>
    <x v="6"/>
    <x v="3"/>
    <x v="3"/>
    <n v="45"/>
    <n v="90"/>
    <n v="2"/>
    <x v="1"/>
    <x v="3"/>
    <x v="3"/>
    <n v="5"/>
    <s v="Delivered"/>
    <n v="153"/>
    <n v="105"/>
    <n v="48"/>
    <n v="0.31372549019607843"/>
  </r>
  <r>
    <s v="ORD0482"/>
    <d v="2026-10-01T00:00:00"/>
    <x v="4"/>
    <x v="1"/>
    <s v="CUST0272"/>
    <x v="0"/>
    <x v="2"/>
    <x v="6"/>
    <x v="22"/>
    <x v="4"/>
    <n v="45"/>
    <n v="80"/>
    <n v="4"/>
    <x v="3"/>
    <x v="9"/>
    <x v="1"/>
    <n v="2"/>
    <s v="Delivered"/>
    <n v="256"/>
    <n v="187"/>
    <n v="69"/>
    <n v="0.26953125"/>
  </r>
  <r>
    <s v="ORD0483"/>
    <d v="2026-10-02T00:00:00"/>
    <x v="4"/>
    <x v="1"/>
    <s v="CUST0053"/>
    <x v="0"/>
    <x v="0"/>
    <x v="9"/>
    <x v="12"/>
    <x v="1"/>
    <n v="8"/>
    <n v="25"/>
    <n v="2"/>
    <x v="1"/>
    <x v="4"/>
    <x v="1"/>
    <n v="2"/>
    <s v="Delivered"/>
    <n v="42.5"/>
    <n v="24"/>
    <n v="18.5"/>
    <n v="0.43529411764705883"/>
  </r>
  <r>
    <s v="ORD0484"/>
    <d v="2026-10-03T00:00:00"/>
    <x v="4"/>
    <x v="1"/>
    <s v="CUST0349"/>
    <x v="2"/>
    <x v="1"/>
    <x v="3"/>
    <x v="8"/>
    <x v="3"/>
    <n v="18"/>
    <n v="45"/>
    <n v="3"/>
    <x v="4"/>
    <x v="11"/>
    <x v="3"/>
    <n v="4"/>
    <s v="Delivered"/>
    <n v="101.25"/>
    <n v="74"/>
    <n v="27.25"/>
    <n v="0.26913580246913582"/>
  </r>
  <r>
    <s v="ORD0485"/>
    <d v="2026-10-04T00:00:00"/>
    <x v="4"/>
    <x v="1"/>
    <s v="CUST0362"/>
    <x v="0"/>
    <x v="3"/>
    <x v="3"/>
    <x v="28"/>
    <x v="3"/>
    <n v="12"/>
    <n v="30"/>
    <n v="4"/>
    <x v="3"/>
    <x v="10"/>
    <x v="3"/>
    <n v="3"/>
    <s v="Delivered"/>
    <n v="96"/>
    <n v="59"/>
    <n v="37"/>
    <n v="0.38541666666666669"/>
  </r>
  <r>
    <s v="ORD0486"/>
    <d v="2026-10-05T00:00:00"/>
    <x v="4"/>
    <x v="1"/>
    <s v="CUST0188"/>
    <x v="2"/>
    <x v="3"/>
    <x v="9"/>
    <x v="17"/>
    <x v="1"/>
    <n v="18"/>
    <n v="45"/>
    <n v="1"/>
    <x v="4"/>
    <x v="12"/>
    <x v="0"/>
    <n v="3"/>
    <s v="Delivered"/>
    <n v="33.75"/>
    <n v="27"/>
    <n v="6.75"/>
    <n v="0.2"/>
  </r>
  <r>
    <s v="ORD0487"/>
    <d v="2026-10-06T00:00:00"/>
    <x v="4"/>
    <x v="1"/>
    <s v="CUST0206"/>
    <x v="2"/>
    <x v="1"/>
    <x v="9"/>
    <x v="22"/>
    <x v="4"/>
    <n v="45"/>
    <n v="80"/>
    <n v="1"/>
    <x v="3"/>
    <x v="3"/>
    <x v="1"/>
    <n v="4"/>
    <s v="Delivered"/>
    <n v="64"/>
    <n v="60"/>
    <n v="4"/>
    <n v="6.25E-2"/>
  </r>
  <r>
    <s v="ORD0488"/>
    <d v="2026-10-07T00:00:00"/>
    <x v="4"/>
    <x v="1"/>
    <s v="CUST0250"/>
    <x v="0"/>
    <x v="2"/>
    <x v="0"/>
    <x v="12"/>
    <x v="1"/>
    <n v="8"/>
    <n v="25"/>
    <n v="2"/>
    <x v="1"/>
    <x v="9"/>
    <x v="0"/>
    <n v="3"/>
    <s v="Delivered"/>
    <n v="42.5"/>
    <n v="23"/>
    <n v="19.5"/>
    <n v="0.45882352941176469"/>
  </r>
  <r>
    <s v="ORD0489"/>
    <d v="2026-10-08T00:00:00"/>
    <x v="4"/>
    <x v="1"/>
    <s v="CUST0370"/>
    <x v="2"/>
    <x v="1"/>
    <x v="5"/>
    <x v="9"/>
    <x v="3"/>
    <n v="15"/>
    <n v="35"/>
    <n v="4"/>
    <x v="4"/>
    <x v="1"/>
    <x v="3"/>
    <n v="4"/>
    <s v="Delivered"/>
    <n v="105"/>
    <n v="73"/>
    <n v="32"/>
    <n v="0.30476190476190479"/>
  </r>
  <r>
    <s v="ORD0490"/>
    <d v="2026-10-09T00:00:00"/>
    <x v="4"/>
    <x v="1"/>
    <s v="CUST0184"/>
    <x v="0"/>
    <x v="3"/>
    <x v="6"/>
    <x v="9"/>
    <x v="3"/>
    <n v="15"/>
    <n v="35"/>
    <n v="2"/>
    <x v="5"/>
    <x v="8"/>
    <x v="0"/>
    <n v="5"/>
    <s v="Delivered"/>
    <n v="63"/>
    <n v="40"/>
    <n v="23"/>
    <n v="0.36507936507936506"/>
  </r>
  <r>
    <s v="ORD0491"/>
    <d v="2026-10-10T00:00:00"/>
    <x v="4"/>
    <x v="1"/>
    <s v="CUST0310"/>
    <x v="1"/>
    <x v="2"/>
    <x v="8"/>
    <x v="3"/>
    <x v="3"/>
    <n v="45"/>
    <n v="90"/>
    <n v="5"/>
    <x v="3"/>
    <x v="4"/>
    <x v="2"/>
    <n v="2"/>
    <s v="Delivered"/>
    <n v="360"/>
    <n v="233"/>
    <n v="127"/>
    <n v="0.3527777777777778"/>
  </r>
  <r>
    <s v="ORD0492"/>
    <d v="2026-10-11T00:00:00"/>
    <x v="4"/>
    <x v="1"/>
    <s v="CUST0348"/>
    <x v="0"/>
    <x v="3"/>
    <x v="4"/>
    <x v="24"/>
    <x v="0"/>
    <n v="60"/>
    <n v="120"/>
    <n v="1"/>
    <x v="5"/>
    <x v="4"/>
    <x v="1"/>
    <n v="3"/>
    <s v="Delivered"/>
    <n v="108"/>
    <n v="68"/>
    <n v="40"/>
    <n v="0.37037037037037035"/>
  </r>
  <r>
    <s v="ORD0493"/>
    <d v="2026-10-12T00:00:00"/>
    <x v="4"/>
    <x v="1"/>
    <s v="CUST0263"/>
    <x v="0"/>
    <x v="2"/>
    <x v="7"/>
    <x v="21"/>
    <x v="0"/>
    <n v="50"/>
    <n v="95"/>
    <n v="3"/>
    <x v="5"/>
    <x v="12"/>
    <x v="0"/>
    <n v="5"/>
    <s v="Delivered"/>
    <n v="256.5"/>
    <n v="159"/>
    <n v="97.5"/>
    <n v="0.38011695906432746"/>
  </r>
  <r>
    <s v="ORD0494"/>
    <d v="2026-10-13T00:00:00"/>
    <x v="4"/>
    <x v="1"/>
    <s v="CUST0327"/>
    <x v="1"/>
    <x v="1"/>
    <x v="6"/>
    <x v="16"/>
    <x v="4"/>
    <n v="70"/>
    <n v="110"/>
    <n v="7"/>
    <x v="0"/>
    <x v="3"/>
    <x v="1"/>
    <n v="7"/>
    <s v="Returned"/>
    <n v="770"/>
    <n v="505"/>
    <n v="265"/>
    <n v="0.34415584415584416"/>
  </r>
  <r>
    <s v="ORD0495"/>
    <d v="2026-10-14T00:00:00"/>
    <x v="4"/>
    <x v="1"/>
    <s v="CUST0020"/>
    <x v="0"/>
    <x v="2"/>
    <x v="8"/>
    <x v="17"/>
    <x v="1"/>
    <n v="18"/>
    <n v="45"/>
    <n v="3"/>
    <x v="1"/>
    <x v="3"/>
    <x v="1"/>
    <n v="2"/>
    <s v="Delivered"/>
    <n v="114.75"/>
    <n v="69"/>
    <n v="45.75"/>
    <n v="0.39869281045751637"/>
  </r>
  <r>
    <s v="ORD0496"/>
    <d v="2026-10-15T00:00:00"/>
    <x v="4"/>
    <x v="1"/>
    <s v="CUST0384"/>
    <x v="1"/>
    <x v="2"/>
    <x v="1"/>
    <x v="29"/>
    <x v="2"/>
    <n v="20"/>
    <n v="50"/>
    <n v="6"/>
    <x v="5"/>
    <x v="4"/>
    <x v="0"/>
    <n v="4"/>
    <s v="Delivered"/>
    <n v="270"/>
    <n v="128"/>
    <n v="142"/>
    <n v="0.52592592592592591"/>
  </r>
  <r>
    <s v="ORD0497"/>
    <d v="2026-10-16T00:00:00"/>
    <x v="4"/>
    <x v="1"/>
    <s v="CUST0302"/>
    <x v="0"/>
    <x v="0"/>
    <x v="8"/>
    <x v="23"/>
    <x v="2"/>
    <n v="10"/>
    <n v="25"/>
    <n v="2"/>
    <x v="2"/>
    <x v="8"/>
    <x v="3"/>
    <n v="3"/>
    <s v="Delivered"/>
    <n v="47.5"/>
    <n v="30"/>
    <n v="17.5"/>
    <n v="0.36842105263157893"/>
  </r>
  <r>
    <s v="ORD0498"/>
    <d v="2026-10-17T00:00:00"/>
    <x v="4"/>
    <x v="1"/>
    <s v="CUST0159"/>
    <x v="0"/>
    <x v="2"/>
    <x v="8"/>
    <x v="22"/>
    <x v="4"/>
    <n v="45"/>
    <n v="80"/>
    <n v="2"/>
    <x v="3"/>
    <x v="9"/>
    <x v="0"/>
    <n v="3"/>
    <s v="Returned"/>
    <n v="128"/>
    <n v="97"/>
    <n v="31"/>
    <n v="0.2421875"/>
  </r>
  <r>
    <s v="ORD0499"/>
    <d v="2026-10-18T00:00:00"/>
    <x v="4"/>
    <x v="1"/>
    <s v="CUST0379"/>
    <x v="2"/>
    <x v="0"/>
    <x v="4"/>
    <x v="22"/>
    <x v="4"/>
    <n v="45"/>
    <n v="80"/>
    <n v="4"/>
    <x v="1"/>
    <x v="3"/>
    <x v="0"/>
    <n v="3"/>
    <s v="Delivered"/>
    <n v="272"/>
    <n v="195"/>
    <n v="77"/>
    <n v="0.28308823529411764"/>
  </r>
  <r>
    <s v="ORD0500"/>
    <d v="2026-10-19T00:00:00"/>
    <x v="4"/>
    <x v="1"/>
    <s v="CUST0157"/>
    <x v="0"/>
    <x v="3"/>
    <x v="1"/>
    <x v="16"/>
    <x v="4"/>
    <n v="70"/>
    <n v="110"/>
    <n v="4"/>
    <x v="1"/>
    <x v="10"/>
    <x v="1"/>
    <n v="5"/>
    <s v="Delivered"/>
    <n v="374"/>
    <n v="291"/>
    <n v="83"/>
    <n v="0.22192513368983957"/>
  </r>
  <r>
    <s v="ORD0501"/>
    <d v="2026-10-20T00:00:00"/>
    <x v="4"/>
    <x v="1"/>
    <s v="CUST0018"/>
    <x v="0"/>
    <x v="0"/>
    <x v="9"/>
    <x v="11"/>
    <x v="1"/>
    <n v="22"/>
    <n v="60"/>
    <n v="1"/>
    <x v="1"/>
    <x v="3"/>
    <x v="0"/>
    <n v="4"/>
    <s v="Delivered"/>
    <n v="51"/>
    <n v="37"/>
    <n v="14"/>
    <n v="0.27450980392156865"/>
  </r>
  <r>
    <s v="ORD0502"/>
    <d v="2026-10-21T00:00:00"/>
    <x v="4"/>
    <x v="1"/>
    <s v="CUST0227"/>
    <x v="1"/>
    <x v="1"/>
    <x v="6"/>
    <x v="13"/>
    <x v="0"/>
    <n v="100"/>
    <n v="170"/>
    <n v="3"/>
    <x v="3"/>
    <x v="14"/>
    <x v="3"/>
    <n v="5"/>
    <s v="Delivered"/>
    <n v="408"/>
    <n v="318"/>
    <n v="90"/>
    <n v="0.22058823529411764"/>
  </r>
  <r>
    <s v="ORD0503"/>
    <d v="2026-10-22T00:00:00"/>
    <x v="4"/>
    <x v="1"/>
    <s v="CUST0233"/>
    <x v="2"/>
    <x v="0"/>
    <x v="4"/>
    <x v="25"/>
    <x v="3"/>
    <n v="30"/>
    <n v="60"/>
    <n v="3"/>
    <x v="1"/>
    <x v="7"/>
    <x v="0"/>
    <n v="4"/>
    <s v="Delivered"/>
    <n v="153"/>
    <n v="95"/>
    <n v="58"/>
    <n v="0.37908496732026142"/>
  </r>
  <r>
    <s v="ORD0504"/>
    <d v="2026-10-23T00:00:00"/>
    <x v="4"/>
    <x v="1"/>
    <s v="CUST0198"/>
    <x v="0"/>
    <x v="2"/>
    <x v="2"/>
    <x v="24"/>
    <x v="0"/>
    <n v="60"/>
    <n v="120"/>
    <n v="4"/>
    <x v="5"/>
    <x v="7"/>
    <x v="0"/>
    <n v="5"/>
    <s v="Delivered"/>
    <n v="432"/>
    <n v="245"/>
    <n v="187"/>
    <n v="0.43287037037037035"/>
  </r>
  <r>
    <s v="ORD0505"/>
    <d v="2026-10-24T00:00:00"/>
    <x v="4"/>
    <x v="1"/>
    <s v="CUST0325"/>
    <x v="1"/>
    <x v="2"/>
    <x v="1"/>
    <x v="24"/>
    <x v="0"/>
    <n v="60"/>
    <n v="120"/>
    <n v="3"/>
    <x v="0"/>
    <x v="1"/>
    <x v="1"/>
    <n v="5"/>
    <s v="Delivered"/>
    <n v="360"/>
    <n v="193"/>
    <n v="167"/>
    <n v="0.46388888888888891"/>
  </r>
  <r>
    <s v="ORD0506"/>
    <d v="2026-10-25T00:00:00"/>
    <x v="4"/>
    <x v="1"/>
    <s v="CUST0157"/>
    <x v="1"/>
    <x v="2"/>
    <x v="3"/>
    <x v="8"/>
    <x v="3"/>
    <n v="18"/>
    <n v="45"/>
    <n v="2"/>
    <x v="1"/>
    <x v="3"/>
    <x v="0"/>
    <n v="5"/>
    <s v="Delivered"/>
    <n v="76.5"/>
    <n v="51"/>
    <n v="25.5"/>
    <n v="0.33333333333333331"/>
  </r>
  <r>
    <s v="ORD0507"/>
    <d v="2026-10-26T00:00:00"/>
    <x v="4"/>
    <x v="1"/>
    <s v="CUST0224"/>
    <x v="1"/>
    <x v="3"/>
    <x v="0"/>
    <x v="19"/>
    <x v="2"/>
    <n v="18"/>
    <n v="40"/>
    <n v="7"/>
    <x v="0"/>
    <x v="0"/>
    <x v="1"/>
    <n v="4"/>
    <s v="Delivered"/>
    <n v="280"/>
    <n v="140"/>
    <n v="140"/>
    <n v="0.5"/>
  </r>
  <r>
    <s v="ORD0508"/>
    <d v="2026-10-27T00:00:00"/>
    <x v="4"/>
    <x v="1"/>
    <s v="CUST0087"/>
    <x v="2"/>
    <x v="3"/>
    <x v="3"/>
    <x v="8"/>
    <x v="3"/>
    <n v="18"/>
    <n v="45"/>
    <n v="2"/>
    <x v="3"/>
    <x v="7"/>
    <x v="1"/>
    <n v="4"/>
    <s v="Delivered"/>
    <n v="72"/>
    <n v="41"/>
    <n v="31"/>
    <n v="0.43055555555555558"/>
  </r>
  <r>
    <s v="ORD0509"/>
    <d v="2026-10-28T00:00:00"/>
    <x v="4"/>
    <x v="1"/>
    <s v="CUST0038"/>
    <x v="0"/>
    <x v="3"/>
    <x v="6"/>
    <x v="23"/>
    <x v="2"/>
    <n v="10"/>
    <n v="25"/>
    <n v="2"/>
    <x v="3"/>
    <x v="6"/>
    <x v="0"/>
    <n v="3"/>
    <s v="Delivered"/>
    <n v="40"/>
    <n v="26"/>
    <n v="14"/>
    <n v="0.35"/>
  </r>
  <r>
    <s v="ORD0510"/>
    <d v="2026-10-29T00:00:00"/>
    <x v="4"/>
    <x v="1"/>
    <s v="CUST0347"/>
    <x v="0"/>
    <x v="1"/>
    <x v="2"/>
    <x v="14"/>
    <x v="0"/>
    <n v="20"/>
    <n v="45"/>
    <n v="3"/>
    <x v="3"/>
    <x v="14"/>
    <x v="0"/>
    <n v="5"/>
    <s v="Delivered"/>
    <n v="108"/>
    <n v="78"/>
    <n v="30"/>
    <n v="0.27777777777777779"/>
  </r>
  <r>
    <s v="ORD0511"/>
    <d v="2026-10-30T00:00:00"/>
    <x v="4"/>
    <x v="1"/>
    <s v="CUST0295"/>
    <x v="1"/>
    <x v="3"/>
    <x v="4"/>
    <x v="4"/>
    <x v="4"/>
    <n v="450"/>
    <n v="620"/>
    <n v="4"/>
    <x v="4"/>
    <x v="9"/>
    <x v="1"/>
    <n v="2"/>
    <s v="Delivered"/>
    <n v="1860"/>
    <n v="1807"/>
    <n v="53"/>
    <n v="2.849462365591398E-2"/>
  </r>
  <r>
    <s v="ORD0512"/>
    <d v="2026-10-31T00:00:00"/>
    <x v="4"/>
    <x v="1"/>
    <s v="CUST0237"/>
    <x v="2"/>
    <x v="1"/>
    <x v="7"/>
    <x v="13"/>
    <x v="0"/>
    <n v="100"/>
    <n v="170"/>
    <n v="4"/>
    <x v="1"/>
    <x v="3"/>
    <x v="2"/>
    <n v="5"/>
    <s v="Delivered"/>
    <n v="578"/>
    <n v="415"/>
    <n v="163"/>
    <n v="0.2820069204152249"/>
  </r>
  <r>
    <s v="ORD0513"/>
    <d v="2026-11-01T00:00:00"/>
    <x v="5"/>
    <x v="1"/>
    <s v="CUST0335"/>
    <x v="2"/>
    <x v="2"/>
    <x v="6"/>
    <x v="10"/>
    <x v="4"/>
    <n v="20"/>
    <n v="45"/>
    <n v="3"/>
    <x v="1"/>
    <x v="0"/>
    <x v="0"/>
    <n v="2"/>
    <s v="Delivered"/>
    <n v="114.75"/>
    <n v="74"/>
    <n v="40.75"/>
    <n v="0.355119825708061"/>
  </r>
  <r>
    <s v="ORD0514"/>
    <d v="2026-11-02T00:00:00"/>
    <x v="5"/>
    <x v="1"/>
    <s v="CUST0213"/>
    <x v="2"/>
    <x v="3"/>
    <x v="4"/>
    <x v="24"/>
    <x v="0"/>
    <n v="60"/>
    <n v="120"/>
    <n v="2"/>
    <x v="0"/>
    <x v="8"/>
    <x v="2"/>
    <n v="5"/>
    <s v="Delivered"/>
    <n v="240"/>
    <n v="130"/>
    <n v="110"/>
    <n v="0.45833333333333331"/>
  </r>
  <r>
    <s v="ORD0515"/>
    <d v="2026-11-03T00:00:00"/>
    <x v="5"/>
    <x v="1"/>
    <s v="CUST0318"/>
    <x v="0"/>
    <x v="3"/>
    <x v="4"/>
    <x v="10"/>
    <x v="4"/>
    <n v="20"/>
    <n v="45"/>
    <n v="2"/>
    <x v="3"/>
    <x v="10"/>
    <x v="2"/>
    <n v="2"/>
    <s v="Delivered"/>
    <n v="72"/>
    <n v="51"/>
    <n v="21"/>
    <n v="0.29166666666666669"/>
  </r>
  <r>
    <s v="ORD0516"/>
    <d v="2026-11-04T00:00:00"/>
    <x v="5"/>
    <x v="1"/>
    <s v="CUST0275"/>
    <x v="0"/>
    <x v="0"/>
    <x v="9"/>
    <x v="7"/>
    <x v="1"/>
    <n v="18"/>
    <n v="40"/>
    <n v="1"/>
    <x v="3"/>
    <x v="3"/>
    <x v="2"/>
    <n v="3"/>
    <s v="Delivered"/>
    <n v="32"/>
    <n v="33"/>
    <n v="-1"/>
    <n v="-3.125E-2"/>
  </r>
  <r>
    <s v="ORD0517"/>
    <d v="2026-11-05T00:00:00"/>
    <x v="5"/>
    <x v="1"/>
    <s v="CUST0173"/>
    <x v="1"/>
    <x v="3"/>
    <x v="7"/>
    <x v="27"/>
    <x v="2"/>
    <n v="35"/>
    <n v="70"/>
    <n v="3"/>
    <x v="0"/>
    <x v="9"/>
    <x v="1"/>
    <n v="3"/>
    <s v="Delivered"/>
    <n v="210"/>
    <n v="112"/>
    <n v="98"/>
    <n v="0.46666666666666667"/>
  </r>
  <r>
    <s v="ORD0518"/>
    <d v="2026-11-06T00:00:00"/>
    <x v="5"/>
    <x v="1"/>
    <s v="CUST0378"/>
    <x v="0"/>
    <x v="3"/>
    <x v="0"/>
    <x v="12"/>
    <x v="1"/>
    <n v="8"/>
    <n v="25"/>
    <n v="2"/>
    <x v="2"/>
    <x v="4"/>
    <x v="2"/>
    <n v="5"/>
    <s v="Delivered"/>
    <n v="47.5"/>
    <n v="24"/>
    <n v="23.5"/>
    <n v="0.49473684210526314"/>
  </r>
  <r>
    <s v="ORD0519"/>
    <d v="2026-11-07T00:00:00"/>
    <x v="5"/>
    <x v="1"/>
    <s v="CUST0132"/>
    <x v="1"/>
    <x v="3"/>
    <x v="9"/>
    <x v="16"/>
    <x v="4"/>
    <n v="70"/>
    <n v="110"/>
    <n v="3"/>
    <x v="0"/>
    <x v="10"/>
    <x v="2"/>
    <n v="2"/>
    <s v="Delivered"/>
    <n v="330"/>
    <n v="221"/>
    <n v="109"/>
    <n v="0.33030303030303032"/>
  </r>
  <r>
    <s v="ORD0520"/>
    <d v="2026-11-08T00:00:00"/>
    <x v="5"/>
    <x v="1"/>
    <s v="CUST0281"/>
    <x v="1"/>
    <x v="0"/>
    <x v="9"/>
    <x v="7"/>
    <x v="1"/>
    <n v="18"/>
    <n v="40"/>
    <n v="5"/>
    <x v="5"/>
    <x v="3"/>
    <x v="0"/>
    <n v="4"/>
    <s v="Delivered"/>
    <n v="180"/>
    <n v="105"/>
    <n v="75"/>
    <n v="0.41666666666666669"/>
  </r>
  <r>
    <s v="ORD0521"/>
    <d v="2026-11-09T00:00:00"/>
    <x v="5"/>
    <x v="1"/>
    <s v="CUST0162"/>
    <x v="2"/>
    <x v="0"/>
    <x v="1"/>
    <x v="16"/>
    <x v="4"/>
    <n v="70"/>
    <n v="110"/>
    <n v="3"/>
    <x v="1"/>
    <x v="8"/>
    <x v="3"/>
    <n v="2"/>
    <s v="Delivered"/>
    <n v="280.5"/>
    <n v="220"/>
    <n v="60.5"/>
    <n v="0.21568627450980393"/>
  </r>
  <r>
    <s v="ORD0522"/>
    <d v="2026-11-10T00:00:00"/>
    <x v="5"/>
    <x v="1"/>
    <s v="CUST0334"/>
    <x v="2"/>
    <x v="2"/>
    <x v="9"/>
    <x v="5"/>
    <x v="0"/>
    <n v="90"/>
    <n v="160"/>
    <n v="3"/>
    <x v="0"/>
    <x v="7"/>
    <x v="3"/>
    <n v="5"/>
    <s v="Delivered"/>
    <n v="480"/>
    <n v="275"/>
    <n v="205"/>
    <n v="0.42708333333333331"/>
  </r>
  <r>
    <s v="ORD0523"/>
    <d v="2026-11-11T00:00:00"/>
    <x v="5"/>
    <x v="1"/>
    <s v="CUST0294"/>
    <x v="0"/>
    <x v="3"/>
    <x v="7"/>
    <x v="0"/>
    <x v="0"/>
    <n v="35"/>
    <n v="70"/>
    <n v="3"/>
    <x v="2"/>
    <x v="8"/>
    <x v="1"/>
    <n v="3"/>
    <s v="Delivered"/>
    <n v="199.5"/>
    <n v="115"/>
    <n v="84.5"/>
    <n v="0.42355889724310775"/>
  </r>
  <r>
    <s v="ORD0524"/>
    <d v="2026-11-12T00:00:00"/>
    <x v="5"/>
    <x v="1"/>
    <s v="CUST0316"/>
    <x v="1"/>
    <x v="3"/>
    <x v="0"/>
    <x v="13"/>
    <x v="0"/>
    <n v="100"/>
    <n v="170"/>
    <n v="4"/>
    <x v="1"/>
    <x v="3"/>
    <x v="1"/>
    <n v="5"/>
    <s v="Delivered"/>
    <n v="578"/>
    <n v="415"/>
    <n v="163"/>
    <n v="0.2820069204152249"/>
  </r>
  <r>
    <s v="ORD0525"/>
    <d v="2026-11-13T00:00:00"/>
    <x v="5"/>
    <x v="1"/>
    <s v="CUST0257"/>
    <x v="1"/>
    <x v="0"/>
    <x v="9"/>
    <x v="29"/>
    <x v="2"/>
    <n v="20"/>
    <n v="50"/>
    <n v="7"/>
    <x v="3"/>
    <x v="8"/>
    <x v="2"/>
    <n v="2"/>
    <s v="Delivered"/>
    <n v="280"/>
    <n v="150"/>
    <n v="130"/>
    <n v="0.4642857142857143"/>
  </r>
  <r>
    <s v="ORD0526"/>
    <d v="2026-11-14T00:00:00"/>
    <x v="5"/>
    <x v="1"/>
    <s v="CUST0032"/>
    <x v="2"/>
    <x v="1"/>
    <x v="2"/>
    <x v="15"/>
    <x v="2"/>
    <n v="40"/>
    <n v="85"/>
    <n v="3"/>
    <x v="5"/>
    <x v="14"/>
    <x v="2"/>
    <n v="7"/>
    <s v="Delivered"/>
    <n v="229.5"/>
    <n v="138"/>
    <n v="91.5"/>
    <n v="0.39869281045751637"/>
  </r>
  <r>
    <s v="ORD0527"/>
    <d v="2026-11-15T00:00:00"/>
    <x v="5"/>
    <x v="1"/>
    <s v="CUST0135"/>
    <x v="0"/>
    <x v="2"/>
    <x v="0"/>
    <x v="21"/>
    <x v="0"/>
    <n v="50"/>
    <n v="95"/>
    <n v="4"/>
    <x v="1"/>
    <x v="2"/>
    <x v="3"/>
    <n v="5"/>
    <s v="Delivered"/>
    <n v="323"/>
    <n v="212"/>
    <n v="111"/>
    <n v="0.34365325077399383"/>
  </r>
  <r>
    <s v="ORD0528"/>
    <d v="2026-11-16T00:00:00"/>
    <x v="5"/>
    <x v="1"/>
    <s v="CUST0043"/>
    <x v="0"/>
    <x v="0"/>
    <x v="9"/>
    <x v="29"/>
    <x v="2"/>
    <n v="20"/>
    <n v="50"/>
    <n v="3"/>
    <x v="0"/>
    <x v="2"/>
    <x v="2"/>
    <n v="3"/>
    <s v="Delivered"/>
    <n v="150"/>
    <n v="72"/>
    <n v="78"/>
    <n v="0.52"/>
  </r>
  <r>
    <s v="ORD0529"/>
    <d v="2026-11-17T00:00:00"/>
    <x v="5"/>
    <x v="1"/>
    <s v="CUST0123"/>
    <x v="0"/>
    <x v="1"/>
    <x v="7"/>
    <x v="18"/>
    <x v="3"/>
    <n v="4"/>
    <n v="15"/>
    <n v="4"/>
    <x v="3"/>
    <x v="2"/>
    <x v="2"/>
    <n v="6"/>
    <s v="Delivered"/>
    <n v="48"/>
    <n v="28"/>
    <n v="20"/>
    <n v="0.41666666666666669"/>
  </r>
  <r>
    <s v="ORD0530"/>
    <d v="2026-11-18T00:00:00"/>
    <x v="5"/>
    <x v="1"/>
    <s v="CUST0356"/>
    <x v="0"/>
    <x v="2"/>
    <x v="8"/>
    <x v="1"/>
    <x v="1"/>
    <n v="6"/>
    <n v="20"/>
    <n v="3"/>
    <x v="1"/>
    <x v="1"/>
    <x v="1"/>
    <n v="3"/>
    <s v="Delivered"/>
    <n v="51"/>
    <n v="31"/>
    <n v="20"/>
    <n v="0.39215686274509803"/>
  </r>
  <r>
    <s v="ORD0531"/>
    <d v="2026-11-19T00:00:00"/>
    <x v="5"/>
    <x v="1"/>
    <s v="CUST0053"/>
    <x v="0"/>
    <x v="2"/>
    <x v="6"/>
    <x v="19"/>
    <x v="2"/>
    <n v="18"/>
    <n v="40"/>
    <n v="2"/>
    <x v="2"/>
    <x v="7"/>
    <x v="3"/>
    <n v="4"/>
    <s v="Delivered"/>
    <n v="76"/>
    <n v="41"/>
    <n v="35"/>
    <n v="0.46052631578947367"/>
  </r>
  <r>
    <s v="ORD0532"/>
    <d v="2026-11-20T00:00:00"/>
    <x v="5"/>
    <x v="1"/>
    <s v="CUST0368"/>
    <x v="0"/>
    <x v="3"/>
    <x v="0"/>
    <x v="2"/>
    <x v="2"/>
    <n v="25"/>
    <n v="55"/>
    <n v="4"/>
    <x v="0"/>
    <x v="0"/>
    <x v="3"/>
    <n v="4"/>
    <s v="Delivered"/>
    <n v="220"/>
    <n v="114"/>
    <n v="106"/>
    <n v="0.48181818181818181"/>
  </r>
  <r>
    <s v="ORD0533"/>
    <d v="2026-11-21T00:00:00"/>
    <x v="5"/>
    <x v="1"/>
    <s v="CUST0046"/>
    <x v="0"/>
    <x v="3"/>
    <x v="0"/>
    <x v="7"/>
    <x v="1"/>
    <n v="18"/>
    <n v="40"/>
    <n v="1"/>
    <x v="0"/>
    <x v="0"/>
    <x v="2"/>
    <n v="5"/>
    <s v="Delivered"/>
    <n v="40"/>
    <n v="32"/>
    <n v="8"/>
    <n v="0.2"/>
  </r>
  <r>
    <s v="ORD0534"/>
    <d v="2026-11-22T00:00:00"/>
    <x v="5"/>
    <x v="1"/>
    <s v="CUST0350"/>
    <x v="0"/>
    <x v="0"/>
    <x v="6"/>
    <x v="7"/>
    <x v="1"/>
    <n v="18"/>
    <n v="40"/>
    <n v="2"/>
    <x v="5"/>
    <x v="3"/>
    <x v="2"/>
    <n v="2"/>
    <s v="Delivered"/>
    <n v="72"/>
    <n v="51"/>
    <n v="21"/>
    <n v="0.29166666666666669"/>
  </r>
  <r>
    <s v="ORD0535"/>
    <d v="2026-11-23T00:00:00"/>
    <x v="5"/>
    <x v="1"/>
    <s v="CUST0253"/>
    <x v="0"/>
    <x v="2"/>
    <x v="4"/>
    <x v="20"/>
    <x v="1"/>
    <n v="5"/>
    <n v="15"/>
    <n v="1"/>
    <x v="0"/>
    <x v="3"/>
    <x v="1"/>
    <n v="2"/>
    <s v="Delivered"/>
    <n v="15"/>
    <n v="20"/>
    <n v="-5"/>
    <n v="-0.33333333333333331"/>
  </r>
  <r>
    <s v="ORD0536"/>
    <d v="2026-11-24T00:00:00"/>
    <x v="5"/>
    <x v="1"/>
    <s v="CUST0168"/>
    <x v="1"/>
    <x v="3"/>
    <x v="9"/>
    <x v="1"/>
    <x v="1"/>
    <n v="6"/>
    <n v="20"/>
    <n v="2"/>
    <x v="4"/>
    <x v="7"/>
    <x v="0"/>
    <n v="2"/>
    <s v="Delivered"/>
    <n v="30"/>
    <n v="17"/>
    <n v="13"/>
    <n v="0.43333333333333335"/>
  </r>
  <r>
    <s v="ORD0537"/>
    <d v="2026-11-25T00:00:00"/>
    <x v="5"/>
    <x v="1"/>
    <s v="CUST0365"/>
    <x v="0"/>
    <x v="3"/>
    <x v="6"/>
    <x v="15"/>
    <x v="2"/>
    <n v="40"/>
    <n v="85"/>
    <n v="3"/>
    <x v="2"/>
    <x v="0"/>
    <x v="0"/>
    <n v="3"/>
    <s v="Delivered"/>
    <n v="242.25"/>
    <n v="134"/>
    <n v="108.25"/>
    <n v="0.44685242518059853"/>
  </r>
  <r>
    <s v="ORD0538"/>
    <d v="2026-11-26T00:00:00"/>
    <x v="5"/>
    <x v="1"/>
    <s v="CUST0071"/>
    <x v="0"/>
    <x v="0"/>
    <x v="9"/>
    <x v="7"/>
    <x v="1"/>
    <n v="18"/>
    <n v="40"/>
    <n v="4"/>
    <x v="3"/>
    <x v="0"/>
    <x v="3"/>
    <n v="3"/>
    <s v="Delivered"/>
    <n v="128"/>
    <n v="86"/>
    <n v="42"/>
    <n v="0.328125"/>
  </r>
  <r>
    <s v="ORD0539"/>
    <d v="2026-11-27T00:00:00"/>
    <x v="5"/>
    <x v="1"/>
    <s v="CUST0276"/>
    <x v="0"/>
    <x v="0"/>
    <x v="4"/>
    <x v="27"/>
    <x v="2"/>
    <n v="35"/>
    <n v="70"/>
    <n v="3"/>
    <x v="2"/>
    <x v="4"/>
    <x v="3"/>
    <n v="3"/>
    <s v="Delivered"/>
    <n v="199.5"/>
    <n v="113"/>
    <n v="86.5"/>
    <n v="0.43358395989974935"/>
  </r>
  <r>
    <s v="ORD0540"/>
    <d v="2026-11-28T00:00:00"/>
    <x v="5"/>
    <x v="1"/>
    <s v="CUST0016"/>
    <x v="0"/>
    <x v="2"/>
    <x v="3"/>
    <x v="26"/>
    <x v="4"/>
    <n v="700"/>
    <n v="900"/>
    <n v="4"/>
    <x v="5"/>
    <x v="0"/>
    <x v="3"/>
    <n v="4"/>
    <s v="Delivered"/>
    <n v="3240"/>
    <n v="2814"/>
    <n v="426"/>
    <n v="0.13148148148148148"/>
  </r>
  <r>
    <s v="ORD0541"/>
    <d v="2026-11-29T00:00:00"/>
    <x v="5"/>
    <x v="1"/>
    <s v="CUST0040"/>
    <x v="0"/>
    <x v="3"/>
    <x v="4"/>
    <x v="4"/>
    <x v="4"/>
    <n v="450"/>
    <n v="620"/>
    <n v="1"/>
    <x v="1"/>
    <x v="4"/>
    <x v="1"/>
    <n v="5"/>
    <s v="Returned"/>
    <n v="527"/>
    <n v="458"/>
    <n v="69"/>
    <n v="0.13092979127134724"/>
  </r>
  <r>
    <s v="ORD0542"/>
    <d v="2026-11-30T00:00:00"/>
    <x v="5"/>
    <x v="1"/>
    <s v="CUST0352"/>
    <x v="0"/>
    <x v="1"/>
    <x v="2"/>
    <x v="12"/>
    <x v="1"/>
    <n v="8"/>
    <n v="25"/>
    <n v="1"/>
    <x v="5"/>
    <x v="15"/>
    <x v="1"/>
    <n v="4"/>
    <s v="Delivered"/>
    <n v="22.5"/>
    <n v="25"/>
    <n v="-2.5"/>
    <n v="-0.1111111111111111"/>
  </r>
  <r>
    <s v="ORD0543"/>
    <d v="2026-12-01T00:00:00"/>
    <x v="6"/>
    <x v="1"/>
    <s v="CUST0377"/>
    <x v="0"/>
    <x v="3"/>
    <x v="9"/>
    <x v="19"/>
    <x v="2"/>
    <n v="18"/>
    <n v="40"/>
    <n v="3"/>
    <x v="3"/>
    <x v="6"/>
    <x v="2"/>
    <n v="3"/>
    <s v="Delivered"/>
    <n v="96"/>
    <n v="60"/>
    <n v="36"/>
    <n v="0.375"/>
  </r>
  <r>
    <s v="ORD0544"/>
    <d v="2026-12-02T00:00:00"/>
    <x v="6"/>
    <x v="1"/>
    <s v="CUST0061"/>
    <x v="0"/>
    <x v="0"/>
    <x v="8"/>
    <x v="26"/>
    <x v="4"/>
    <n v="700"/>
    <n v="900"/>
    <n v="3"/>
    <x v="3"/>
    <x v="0"/>
    <x v="3"/>
    <n v="5"/>
    <s v="Delivered"/>
    <n v="2160"/>
    <n v="2114"/>
    <n v="46"/>
    <n v="2.1296296296296296E-2"/>
  </r>
  <r>
    <s v="ORD0545"/>
    <d v="2026-12-03T00:00:00"/>
    <x v="6"/>
    <x v="1"/>
    <s v="CUST0067"/>
    <x v="0"/>
    <x v="3"/>
    <x v="9"/>
    <x v="2"/>
    <x v="2"/>
    <n v="25"/>
    <n v="55"/>
    <n v="1"/>
    <x v="4"/>
    <x v="6"/>
    <x v="3"/>
    <n v="5"/>
    <s v="Delivered"/>
    <n v="41.25"/>
    <n v="31"/>
    <n v="10.25"/>
    <n v="0.24848484848484848"/>
  </r>
  <r>
    <s v="ORD0546"/>
    <d v="2026-12-04T00:00:00"/>
    <x v="6"/>
    <x v="1"/>
    <s v="CUST0248"/>
    <x v="0"/>
    <x v="3"/>
    <x v="6"/>
    <x v="9"/>
    <x v="3"/>
    <n v="15"/>
    <n v="35"/>
    <n v="2"/>
    <x v="3"/>
    <x v="2"/>
    <x v="1"/>
    <n v="2"/>
    <s v="Delivered"/>
    <n v="56"/>
    <n v="42"/>
    <n v="14"/>
    <n v="0.25"/>
  </r>
  <r>
    <s v="ORD0547"/>
    <d v="2026-12-05T00:00:00"/>
    <x v="6"/>
    <x v="1"/>
    <s v="CUST0165"/>
    <x v="0"/>
    <x v="0"/>
    <x v="2"/>
    <x v="8"/>
    <x v="3"/>
    <n v="18"/>
    <n v="45"/>
    <n v="4"/>
    <x v="2"/>
    <x v="10"/>
    <x v="1"/>
    <n v="4"/>
    <s v="Delivered"/>
    <n v="171"/>
    <n v="83"/>
    <n v="88"/>
    <n v="0.51461988304093564"/>
  </r>
  <r>
    <s v="ORD0548"/>
    <d v="2026-12-06T00:00:00"/>
    <x v="6"/>
    <x v="1"/>
    <s v="CUST0154"/>
    <x v="2"/>
    <x v="1"/>
    <x v="9"/>
    <x v="4"/>
    <x v="4"/>
    <n v="450"/>
    <n v="620"/>
    <n v="3"/>
    <x v="1"/>
    <x v="15"/>
    <x v="0"/>
    <n v="4"/>
    <s v="Delivered"/>
    <n v="1581"/>
    <n v="1367"/>
    <n v="214"/>
    <n v="0.13535736875395318"/>
  </r>
  <r>
    <s v="ORD0549"/>
    <d v="2026-12-07T00:00:00"/>
    <x v="6"/>
    <x v="1"/>
    <s v="CUST0220"/>
    <x v="0"/>
    <x v="3"/>
    <x v="2"/>
    <x v="23"/>
    <x v="2"/>
    <n v="10"/>
    <n v="25"/>
    <n v="2"/>
    <x v="2"/>
    <x v="6"/>
    <x v="3"/>
    <n v="4"/>
    <s v="Delivered"/>
    <n v="47.5"/>
    <n v="26"/>
    <n v="21.5"/>
    <n v="0.45263157894736844"/>
  </r>
  <r>
    <s v="ORD0550"/>
    <d v="2026-12-08T00:00:00"/>
    <x v="6"/>
    <x v="1"/>
    <s v="CUST0241"/>
    <x v="1"/>
    <x v="1"/>
    <x v="9"/>
    <x v="20"/>
    <x v="1"/>
    <n v="5"/>
    <n v="15"/>
    <n v="6"/>
    <x v="2"/>
    <x v="5"/>
    <x v="1"/>
    <n v="4"/>
    <s v="Delivered"/>
    <n v="85.5"/>
    <n v="49"/>
    <n v="36.5"/>
    <n v="0.42690058479532161"/>
  </r>
  <r>
    <s v="ORD0551"/>
    <d v="2026-12-09T00:00:00"/>
    <x v="6"/>
    <x v="1"/>
    <s v="CUST0329"/>
    <x v="0"/>
    <x v="1"/>
    <x v="6"/>
    <x v="23"/>
    <x v="2"/>
    <n v="10"/>
    <n v="25"/>
    <n v="4"/>
    <x v="4"/>
    <x v="3"/>
    <x v="3"/>
    <n v="7"/>
    <s v="Delivered"/>
    <n v="75"/>
    <n v="55"/>
    <n v="20"/>
    <n v="0.26666666666666666"/>
  </r>
  <r>
    <s v="ORD0552"/>
    <d v="2026-12-10T00:00:00"/>
    <x v="6"/>
    <x v="1"/>
    <s v="CUST0203"/>
    <x v="1"/>
    <x v="0"/>
    <x v="7"/>
    <x v="1"/>
    <x v="1"/>
    <n v="6"/>
    <n v="20"/>
    <n v="7"/>
    <x v="2"/>
    <x v="10"/>
    <x v="1"/>
    <n v="4"/>
    <s v="Delivered"/>
    <n v="133"/>
    <n v="53"/>
    <n v="80"/>
    <n v="0.60150375939849621"/>
  </r>
  <r>
    <s v="ORD0553"/>
    <d v="2026-12-11T00:00:00"/>
    <x v="6"/>
    <x v="1"/>
    <s v="CUST0373"/>
    <x v="0"/>
    <x v="0"/>
    <x v="9"/>
    <x v="19"/>
    <x v="2"/>
    <n v="18"/>
    <n v="40"/>
    <n v="3"/>
    <x v="3"/>
    <x v="0"/>
    <x v="3"/>
    <n v="3"/>
    <s v="Delivered"/>
    <n v="96"/>
    <n v="68"/>
    <n v="28"/>
    <n v="0.29166666666666669"/>
  </r>
  <r>
    <s v="ORD0554"/>
    <d v="2026-12-12T00:00:00"/>
    <x v="6"/>
    <x v="1"/>
    <s v="CUST0251"/>
    <x v="0"/>
    <x v="1"/>
    <x v="3"/>
    <x v="7"/>
    <x v="1"/>
    <n v="18"/>
    <n v="40"/>
    <n v="1"/>
    <x v="3"/>
    <x v="13"/>
    <x v="1"/>
    <n v="5"/>
    <s v="Delivered"/>
    <n v="32"/>
    <n v="34"/>
    <n v="-2"/>
    <n v="-6.25E-2"/>
  </r>
  <r>
    <s v="ORD0555"/>
    <d v="2026-12-13T00:00:00"/>
    <x v="6"/>
    <x v="1"/>
    <s v="CUST0308"/>
    <x v="0"/>
    <x v="2"/>
    <x v="9"/>
    <x v="22"/>
    <x v="4"/>
    <n v="45"/>
    <n v="80"/>
    <n v="3"/>
    <x v="1"/>
    <x v="4"/>
    <x v="3"/>
    <n v="2"/>
    <s v="Delivered"/>
    <n v="204"/>
    <n v="143"/>
    <n v="61"/>
    <n v="0.29901960784313725"/>
  </r>
  <r>
    <s v="ORD0556"/>
    <d v="2026-12-14T00:00:00"/>
    <x v="6"/>
    <x v="1"/>
    <s v="CUST0279"/>
    <x v="0"/>
    <x v="0"/>
    <x v="5"/>
    <x v="2"/>
    <x v="2"/>
    <n v="25"/>
    <n v="55"/>
    <n v="3"/>
    <x v="0"/>
    <x v="4"/>
    <x v="0"/>
    <n v="3"/>
    <s v="Delivered"/>
    <n v="165"/>
    <n v="83"/>
    <n v="82"/>
    <n v="0.49696969696969695"/>
  </r>
  <r>
    <s v="ORD0557"/>
    <d v="2026-12-15T00:00:00"/>
    <x v="6"/>
    <x v="1"/>
    <s v="CUST0388"/>
    <x v="2"/>
    <x v="2"/>
    <x v="1"/>
    <x v="13"/>
    <x v="0"/>
    <n v="100"/>
    <n v="170"/>
    <n v="2"/>
    <x v="5"/>
    <x v="10"/>
    <x v="2"/>
    <n v="5"/>
    <s v="Delivered"/>
    <n v="306"/>
    <n v="211"/>
    <n v="95"/>
    <n v="0.31045751633986929"/>
  </r>
  <r>
    <s v="ORD0558"/>
    <d v="2026-12-16T00:00:00"/>
    <x v="6"/>
    <x v="1"/>
    <s v="CUST0281"/>
    <x v="0"/>
    <x v="1"/>
    <x v="8"/>
    <x v="1"/>
    <x v="1"/>
    <n v="6"/>
    <n v="20"/>
    <n v="2"/>
    <x v="4"/>
    <x v="5"/>
    <x v="2"/>
    <n v="7"/>
    <s v="Delivered"/>
    <n v="30"/>
    <n v="31"/>
    <n v="-1"/>
    <n v="-3.3333333333333333E-2"/>
  </r>
  <r>
    <s v="ORD0559"/>
    <d v="2026-12-17T00:00:00"/>
    <x v="6"/>
    <x v="1"/>
    <s v="CUST0129"/>
    <x v="0"/>
    <x v="3"/>
    <x v="5"/>
    <x v="2"/>
    <x v="2"/>
    <n v="25"/>
    <n v="55"/>
    <n v="3"/>
    <x v="2"/>
    <x v="6"/>
    <x v="2"/>
    <n v="2"/>
    <s v="Delivered"/>
    <n v="156.75"/>
    <n v="81"/>
    <n v="75.75"/>
    <n v="0.48325358851674644"/>
  </r>
  <r>
    <s v="ORD0560"/>
    <d v="2026-12-18T00:00:00"/>
    <x v="6"/>
    <x v="1"/>
    <s v="CUST0389"/>
    <x v="0"/>
    <x v="2"/>
    <x v="1"/>
    <x v="26"/>
    <x v="4"/>
    <n v="700"/>
    <n v="900"/>
    <n v="2"/>
    <x v="2"/>
    <x v="10"/>
    <x v="1"/>
    <n v="5"/>
    <s v="Delivered"/>
    <n v="1710"/>
    <n v="1411"/>
    <n v="299"/>
    <n v="0.17485380116959065"/>
  </r>
  <r>
    <s v="ORD0561"/>
    <d v="2026-12-19T00:00:00"/>
    <x v="6"/>
    <x v="1"/>
    <s v="CUST0274"/>
    <x v="0"/>
    <x v="0"/>
    <x v="3"/>
    <x v="14"/>
    <x v="0"/>
    <n v="20"/>
    <n v="45"/>
    <n v="2"/>
    <x v="0"/>
    <x v="9"/>
    <x v="1"/>
    <n v="3"/>
    <s v="Delivered"/>
    <n v="90"/>
    <n v="47"/>
    <n v="43"/>
    <n v="0.4777777777777778"/>
  </r>
  <r>
    <s v="ORD0562"/>
    <d v="2026-12-20T00:00:00"/>
    <x v="6"/>
    <x v="1"/>
    <s v="CUST0113"/>
    <x v="1"/>
    <x v="0"/>
    <x v="0"/>
    <x v="13"/>
    <x v="0"/>
    <n v="100"/>
    <n v="170"/>
    <n v="5"/>
    <x v="5"/>
    <x v="2"/>
    <x v="2"/>
    <n v="5"/>
    <s v="Delivered"/>
    <n v="765"/>
    <n v="512"/>
    <n v="253"/>
    <n v="0.330718954248366"/>
  </r>
  <r>
    <s v="ORD0563"/>
    <d v="2026-12-21T00:00:00"/>
    <x v="6"/>
    <x v="1"/>
    <s v="CUST0246"/>
    <x v="0"/>
    <x v="0"/>
    <x v="5"/>
    <x v="28"/>
    <x v="3"/>
    <n v="12"/>
    <n v="30"/>
    <n v="3"/>
    <x v="5"/>
    <x v="10"/>
    <x v="3"/>
    <n v="5"/>
    <s v="Delivered"/>
    <n v="81"/>
    <n v="47"/>
    <n v="34"/>
    <n v="0.41975308641975306"/>
  </r>
  <r>
    <s v="ORD0564"/>
    <d v="2026-12-22T00:00:00"/>
    <x v="6"/>
    <x v="1"/>
    <s v="CUST0182"/>
    <x v="1"/>
    <x v="0"/>
    <x v="8"/>
    <x v="14"/>
    <x v="0"/>
    <n v="20"/>
    <n v="45"/>
    <n v="6"/>
    <x v="5"/>
    <x v="4"/>
    <x v="1"/>
    <n v="3"/>
    <s v="Delivered"/>
    <n v="243"/>
    <n v="128"/>
    <n v="115"/>
    <n v="0.47325102880658437"/>
  </r>
  <r>
    <s v="ORD0565"/>
    <d v="2026-12-23T00:00:00"/>
    <x v="6"/>
    <x v="1"/>
    <s v="CUST0392"/>
    <x v="1"/>
    <x v="1"/>
    <x v="6"/>
    <x v="9"/>
    <x v="3"/>
    <n v="15"/>
    <n v="35"/>
    <n v="5"/>
    <x v="3"/>
    <x v="13"/>
    <x v="1"/>
    <n v="7"/>
    <s v="Delivered"/>
    <n v="140"/>
    <n v="91"/>
    <n v="49"/>
    <n v="0.35"/>
  </r>
  <r>
    <s v="ORD0566"/>
    <d v="2026-12-24T00:00:00"/>
    <x v="6"/>
    <x v="1"/>
    <s v="CUST0129"/>
    <x v="0"/>
    <x v="0"/>
    <x v="9"/>
    <x v="11"/>
    <x v="1"/>
    <n v="22"/>
    <n v="60"/>
    <n v="4"/>
    <x v="5"/>
    <x v="2"/>
    <x v="2"/>
    <n v="5"/>
    <s v="Delivered"/>
    <n v="216"/>
    <n v="100"/>
    <n v="116"/>
    <n v="0.53703703703703709"/>
  </r>
  <r>
    <s v="ORD0567"/>
    <d v="2026-12-25T00:00:00"/>
    <x v="6"/>
    <x v="1"/>
    <s v="CUST0296"/>
    <x v="0"/>
    <x v="0"/>
    <x v="6"/>
    <x v="24"/>
    <x v="0"/>
    <n v="60"/>
    <n v="120"/>
    <n v="1"/>
    <x v="5"/>
    <x v="4"/>
    <x v="3"/>
    <n v="3"/>
    <s v="Delivered"/>
    <n v="108"/>
    <n v="68"/>
    <n v="40"/>
    <n v="0.37037037037037035"/>
  </r>
  <r>
    <s v="ORD0568"/>
    <d v="2026-12-26T00:00:00"/>
    <x v="6"/>
    <x v="1"/>
    <s v="CUST0209"/>
    <x v="1"/>
    <x v="3"/>
    <x v="7"/>
    <x v="16"/>
    <x v="4"/>
    <n v="70"/>
    <n v="110"/>
    <n v="4"/>
    <x v="3"/>
    <x v="12"/>
    <x v="2"/>
    <n v="3"/>
    <s v="Delivered"/>
    <n v="352"/>
    <n v="289"/>
    <n v="63"/>
    <n v="0.17897727272727273"/>
  </r>
  <r>
    <s v="ORD0569"/>
    <d v="2026-12-27T00:00:00"/>
    <x v="6"/>
    <x v="1"/>
    <s v="CUST0104"/>
    <x v="1"/>
    <x v="2"/>
    <x v="1"/>
    <x v="6"/>
    <x v="4"/>
    <n v="120"/>
    <n v="180"/>
    <n v="3"/>
    <x v="5"/>
    <x v="10"/>
    <x v="2"/>
    <n v="4"/>
    <s v="Delivered"/>
    <n v="486"/>
    <n v="371"/>
    <n v="115"/>
    <n v="0.23662551440329219"/>
  </r>
  <r>
    <s v="ORD0570"/>
    <d v="2026-12-28T00:00:00"/>
    <x v="6"/>
    <x v="1"/>
    <s v="CUST0140"/>
    <x v="2"/>
    <x v="1"/>
    <x v="2"/>
    <x v="14"/>
    <x v="0"/>
    <n v="20"/>
    <n v="45"/>
    <n v="4"/>
    <x v="2"/>
    <x v="14"/>
    <x v="0"/>
    <n v="6"/>
    <s v="Delivered"/>
    <n v="171"/>
    <n v="98"/>
    <n v="73"/>
    <n v="0.42690058479532161"/>
  </r>
  <r>
    <s v="ORD0571"/>
    <d v="2026-12-29T00:00:00"/>
    <x v="6"/>
    <x v="1"/>
    <s v="CUST0226"/>
    <x v="1"/>
    <x v="0"/>
    <x v="5"/>
    <x v="4"/>
    <x v="4"/>
    <n v="450"/>
    <n v="620"/>
    <n v="7"/>
    <x v="2"/>
    <x v="10"/>
    <x v="0"/>
    <n v="4"/>
    <s v="Delivered"/>
    <n v="4123"/>
    <n v="3161"/>
    <n v="962"/>
    <n v="0.23332524860538442"/>
  </r>
  <r>
    <s v="ORD0572"/>
    <d v="2026-12-30T00:00:00"/>
    <x v="6"/>
    <x v="1"/>
    <s v="CUST0019"/>
    <x v="2"/>
    <x v="2"/>
    <x v="3"/>
    <x v="28"/>
    <x v="3"/>
    <n v="12"/>
    <n v="30"/>
    <n v="4"/>
    <x v="3"/>
    <x v="4"/>
    <x v="1"/>
    <n v="4"/>
    <s v="Delivered"/>
    <n v="96"/>
    <n v="56"/>
    <n v="40"/>
    <n v="0.41666666666666669"/>
  </r>
  <r>
    <s v="ORD0573"/>
    <d v="2026-12-31T00:00:00"/>
    <x v="6"/>
    <x v="1"/>
    <s v="CUST0191"/>
    <x v="0"/>
    <x v="1"/>
    <x v="3"/>
    <x v="10"/>
    <x v="4"/>
    <n v="20"/>
    <n v="45"/>
    <n v="3"/>
    <x v="4"/>
    <x v="1"/>
    <x v="2"/>
    <n v="4"/>
    <s v="Delivered"/>
    <n v="101.25"/>
    <n v="73"/>
    <n v="28.25"/>
    <n v="0.27901234567901234"/>
  </r>
  <r>
    <s v="ORD0574"/>
    <d v="2027-01-01T00:00:00"/>
    <x v="7"/>
    <x v="2"/>
    <s v="CUST0288"/>
    <x v="0"/>
    <x v="2"/>
    <x v="8"/>
    <x v="24"/>
    <x v="0"/>
    <n v="60"/>
    <n v="120"/>
    <n v="2"/>
    <x v="1"/>
    <x v="9"/>
    <x v="3"/>
    <n v="2"/>
    <s v="Delivered"/>
    <n v="204"/>
    <n v="127"/>
    <n v="77"/>
    <n v="0.37745098039215685"/>
  </r>
  <r>
    <s v="ORD0575"/>
    <d v="2027-01-02T00:00:00"/>
    <x v="7"/>
    <x v="2"/>
    <s v="CUST0324"/>
    <x v="1"/>
    <x v="3"/>
    <x v="6"/>
    <x v="6"/>
    <x v="4"/>
    <n v="120"/>
    <n v="180"/>
    <n v="2"/>
    <x v="0"/>
    <x v="8"/>
    <x v="1"/>
    <n v="4"/>
    <s v="Delivered"/>
    <n v="360"/>
    <n v="250"/>
    <n v="110"/>
    <n v="0.30555555555555558"/>
  </r>
  <r>
    <s v="ORD0576"/>
    <d v="2027-01-03T00:00:00"/>
    <x v="7"/>
    <x v="2"/>
    <s v="CUST0193"/>
    <x v="0"/>
    <x v="0"/>
    <x v="6"/>
    <x v="8"/>
    <x v="3"/>
    <n v="18"/>
    <n v="45"/>
    <n v="1"/>
    <x v="0"/>
    <x v="3"/>
    <x v="0"/>
    <n v="3"/>
    <s v="Delivered"/>
    <n v="45"/>
    <n v="33"/>
    <n v="12"/>
    <n v="0.26666666666666666"/>
  </r>
  <r>
    <s v="ORD0577"/>
    <d v="2027-01-04T00:00:00"/>
    <x v="7"/>
    <x v="2"/>
    <s v="CUST0001"/>
    <x v="0"/>
    <x v="0"/>
    <x v="0"/>
    <x v="28"/>
    <x v="3"/>
    <n v="12"/>
    <n v="30"/>
    <n v="4"/>
    <x v="4"/>
    <x v="9"/>
    <x v="3"/>
    <n v="4"/>
    <s v="Delivered"/>
    <n v="90"/>
    <n v="55"/>
    <n v="35"/>
    <n v="0.3888888888888889"/>
  </r>
  <r>
    <s v="ORD0578"/>
    <d v="2027-01-05T00:00:00"/>
    <x v="7"/>
    <x v="2"/>
    <s v="CUST0243"/>
    <x v="0"/>
    <x v="2"/>
    <x v="6"/>
    <x v="5"/>
    <x v="0"/>
    <n v="90"/>
    <n v="160"/>
    <n v="4"/>
    <x v="1"/>
    <x v="7"/>
    <x v="1"/>
    <n v="2"/>
    <s v="Delivered"/>
    <n v="544"/>
    <n v="365"/>
    <n v="179"/>
    <n v="0.32904411764705882"/>
  </r>
  <r>
    <s v="ORD0579"/>
    <d v="2027-01-06T00:00:00"/>
    <x v="7"/>
    <x v="2"/>
    <s v="CUST0315"/>
    <x v="1"/>
    <x v="3"/>
    <x v="6"/>
    <x v="13"/>
    <x v="0"/>
    <n v="100"/>
    <n v="170"/>
    <n v="6"/>
    <x v="2"/>
    <x v="7"/>
    <x v="3"/>
    <n v="3"/>
    <s v="Delivered"/>
    <n v="969"/>
    <n v="605"/>
    <n v="364"/>
    <n v="0.37564499484004127"/>
  </r>
  <r>
    <s v="ORD0580"/>
    <d v="2027-01-07T00:00:00"/>
    <x v="7"/>
    <x v="2"/>
    <s v="CUST0283"/>
    <x v="1"/>
    <x v="1"/>
    <x v="2"/>
    <x v="9"/>
    <x v="3"/>
    <n v="15"/>
    <n v="35"/>
    <n v="4"/>
    <x v="3"/>
    <x v="5"/>
    <x v="2"/>
    <n v="7"/>
    <s v="Delivered"/>
    <n v="112"/>
    <n v="79"/>
    <n v="33"/>
    <n v="0.29464285714285715"/>
  </r>
  <r>
    <s v="ORD0581"/>
    <d v="2027-01-08T00:00:00"/>
    <x v="7"/>
    <x v="2"/>
    <s v="CUST0106"/>
    <x v="0"/>
    <x v="0"/>
    <x v="6"/>
    <x v="7"/>
    <x v="1"/>
    <n v="18"/>
    <n v="40"/>
    <n v="3"/>
    <x v="4"/>
    <x v="0"/>
    <x v="0"/>
    <n v="3"/>
    <s v="Delivered"/>
    <n v="90"/>
    <n v="68"/>
    <n v="22"/>
    <n v="0.24444444444444444"/>
  </r>
  <r>
    <s v="ORD0582"/>
    <d v="2027-01-09T00:00:00"/>
    <x v="7"/>
    <x v="2"/>
    <s v="CUST0320"/>
    <x v="0"/>
    <x v="1"/>
    <x v="2"/>
    <x v="15"/>
    <x v="2"/>
    <n v="40"/>
    <n v="85"/>
    <n v="3"/>
    <x v="2"/>
    <x v="3"/>
    <x v="3"/>
    <n v="6"/>
    <s v="Delivered"/>
    <n v="242.25"/>
    <n v="135"/>
    <n v="107.25"/>
    <n v="0.44272445820433437"/>
  </r>
  <r>
    <s v="ORD0583"/>
    <d v="2027-01-10T00:00:00"/>
    <x v="7"/>
    <x v="2"/>
    <s v="CUST0353"/>
    <x v="1"/>
    <x v="2"/>
    <x v="7"/>
    <x v="9"/>
    <x v="3"/>
    <n v="15"/>
    <n v="35"/>
    <n v="7"/>
    <x v="3"/>
    <x v="0"/>
    <x v="1"/>
    <n v="3"/>
    <s v="Delivered"/>
    <n v="196"/>
    <n v="119"/>
    <n v="77"/>
    <n v="0.39285714285714285"/>
  </r>
  <r>
    <s v="ORD0584"/>
    <d v="2027-01-11T00:00:00"/>
    <x v="7"/>
    <x v="2"/>
    <s v="CUST0019"/>
    <x v="0"/>
    <x v="3"/>
    <x v="3"/>
    <x v="22"/>
    <x v="4"/>
    <n v="45"/>
    <n v="80"/>
    <n v="4"/>
    <x v="1"/>
    <x v="10"/>
    <x v="0"/>
    <n v="2"/>
    <s v="Delivered"/>
    <n v="272"/>
    <n v="191"/>
    <n v="81"/>
    <n v="0.29779411764705882"/>
  </r>
  <r>
    <s v="ORD0585"/>
    <d v="2027-01-12T00:00:00"/>
    <x v="7"/>
    <x v="2"/>
    <s v="CUST0035"/>
    <x v="0"/>
    <x v="3"/>
    <x v="1"/>
    <x v="0"/>
    <x v="0"/>
    <n v="35"/>
    <n v="70"/>
    <n v="2"/>
    <x v="0"/>
    <x v="1"/>
    <x v="3"/>
    <n v="2"/>
    <s v="Delivered"/>
    <n v="140"/>
    <n v="83"/>
    <n v="57"/>
    <n v="0.40714285714285714"/>
  </r>
  <r>
    <s v="ORD0586"/>
    <d v="2027-01-13T00:00:00"/>
    <x v="7"/>
    <x v="2"/>
    <s v="CUST0078"/>
    <x v="0"/>
    <x v="2"/>
    <x v="3"/>
    <x v="29"/>
    <x v="2"/>
    <n v="20"/>
    <n v="50"/>
    <n v="3"/>
    <x v="3"/>
    <x v="12"/>
    <x v="0"/>
    <n v="4"/>
    <s v="Delivered"/>
    <n v="120"/>
    <n v="69"/>
    <n v="51"/>
    <n v="0.42499999999999999"/>
  </r>
  <r>
    <s v="ORD0587"/>
    <d v="2027-01-14T00:00:00"/>
    <x v="7"/>
    <x v="2"/>
    <s v="CUST0158"/>
    <x v="2"/>
    <x v="0"/>
    <x v="8"/>
    <x v="2"/>
    <x v="2"/>
    <n v="25"/>
    <n v="55"/>
    <n v="4"/>
    <x v="2"/>
    <x v="6"/>
    <x v="1"/>
    <n v="3"/>
    <s v="Delivered"/>
    <n v="209"/>
    <n v="106"/>
    <n v="103"/>
    <n v="0.49282296650717705"/>
  </r>
  <r>
    <s v="ORD0588"/>
    <d v="2027-01-15T00:00:00"/>
    <x v="7"/>
    <x v="2"/>
    <s v="CUST0302"/>
    <x v="0"/>
    <x v="0"/>
    <x v="4"/>
    <x v="22"/>
    <x v="4"/>
    <n v="45"/>
    <n v="80"/>
    <n v="1"/>
    <x v="5"/>
    <x v="4"/>
    <x v="1"/>
    <n v="3"/>
    <s v="Delivered"/>
    <n v="72"/>
    <n v="53"/>
    <n v="19"/>
    <n v="0.2638888888888889"/>
  </r>
  <r>
    <s v="ORD0589"/>
    <d v="2027-01-16T00:00:00"/>
    <x v="7"/>
    <x v="2"/>
    <s v="CUST0389"/>
    <x v="0"/>
    <x v="0"/>
    <x v="0"/>
    <x v="20"/>
    <x v="1"/>
    <n v="5"/>
    <n v="15"/>
    <n v="2"/>
    <x v="5"/>
    <x v="6"/>
    <x v="2"/>
    <n v="4"/>
    <s v="Delivered"/>
    <n v="27"/>
    <n v="16"/>
    <n v="11"/>
    <n v="0.40740740740740738"/>
  </r>
  <r>
    <s v="ORD0590"/>
    <d v="2027-01-17T00:00:00"/>
    <x v="7"/>
    <x v="2"/>
    <s v="CUST0222"/>
    <x v="0"/>
    <x v="0"/>
    <x v="0"/>
    <x v="25"/>
    <x v="3"/>
    <n v="30"/>
    <n v="60"/>
    <n v="2"/>
    <x v="3"/>
    <x v="4"/>
    <x v="0"/>
    <n v="4"/>
    <s v="Delivered"/>
    <n v="96"/>
    <n v="68"/>
    <n v="28"/>
    <n v="0.29166666666666669"/>
  </r>
  <r>
    <s v="ORD0591"/>
    <d v="2027-01-18T00:00:00"/>
    <x v="7"/>
    <x v="2"/>
    <s v="CUST0195"/>
    <x v="2"/>
    <x v="3"/>
    <x v="1"/>
    <x v="21"/>
    <x v="0"/>
    <n v="50"/>
    <n v="95"/>
    <n v="4"/>
    <x v="1"/>
    <x v="10"/>
    <x v="0"/>
    <n v="5"/>
    <s v="Delivered"/>
    <n v="323"/>
    <n v="211"/>
    <n v="112"/>
    <n v="0.34674922600619196"/>
  </r>
  <r>
    <s v="ORD0592"/>
    <d v="2027-01-19T00:00:00"/>
    <x v="7"/>
    <x v="2"/>
    <s v="CUST0207"/>
    <x v="2"/>
    <x v="3"/>
    <x v="5"/>
    <x v="16"/>
    <x v="4"/>
    <n v="70"/>
    <n v="110"/>
    <n v="1"/>
    <x v="0"/>
    <x v="2"/>
    <x v="3"/>
    <n v="2"/>
    <s v="Delivered"/>
    <n v="110"/>
    <n v="82"/>
    <n v="28"/>
    <n v="0.25454545454545452"/>
  </r>
  <r>
    <s v="ORD0593"/>
    <d v="2027-01-20T00:00:00"/>
    <x v="7"/>
    <x v="2"/>
    <s v="CUST0304"/>
    <x v="1"/>
    <x v="3"/>
    <x v="4"/>
    <x v="25"/>
    <x v="3"/>
    <n v="30"/>
    <n v="60"/>
    <n v="5"/>
    <x v="3"/>
    <x v="12"/>
    <x v="2"/>
    <n v="5"/>
    <s v="Delivered"/>
    <n v="240"/>
    <n v="159"/>
    <n v="81"/>
    <n v="0.33750000000000002"/>
  </r>
  <r>
    <s v="ORD0594"/>
    <d v="2027-01-21T00:00:00"/>
    <x v="7"/>
    <x v="2"/>
    <s v="CUST0311"/>
    <x v="0"/>
    <x v="2"/>
    <x v="1"/>
    <x v="6"/>
    <x v="4"/>
    <n v="120"/>
    <n v="180"/>
    <n v="4"/>
    <x v="3"/>
    <x v="9"/>
    <x v="0"/>
    <n v="2"/>
    <s v="Delivered"/>
    <n v="576"/>
    <n v="487"/>
    <n v="89"/>
    <n v="0.1545138888888889"/>
  </r>
  <r>
    <s v="ORD0595"/>
    <d v="2027-01-22T00:00:00"/>
    <x v="7"/>
    <x v="2"/>
    <s v="CUST0011"/>
    <x v="2"/>
    <x v="1"/>
    <x v="8"/>
    <x v="16"/>
    <x v="4"/>
    <n v="70"/>
    <n v="110"/>
    <n v="2"/>
    <x v="2"/>
    <x v="15"/>
    <x v="2"/>
    <n v="7"/>
    <s v="Delivered"/>
    <n v="209"/>
    <n v="157"/>
    <n v="52"/>
    <n v="0.24880382775119617"/>
  </r>
  <r>
    <s v="ORD0596"/>
    <d v="2027-01-23T00:00:00"/>
    <x v="7"/>
    <x v="2"/>
    <s v="CUST0195"/>
    <x v="0"/>
    <x v="2"/>
    <x v="3"/>
    <x v="8"/>
    <x v="3"/>
    <n v="18"/>
    <n v="45"/>
    <n v="4"/>
    <x v="4"/>
    <x v="2"/>
    <x v="0"/>
    <n v="2"/>
    <s v="Delivered"/>
    <n v="135"/>
    <n v="84"/>
    <n v="51"/>
    <n v="0.37777777777777777"/>
  </r>
  <r>
    <s v="ORD0597"/>
    <d v="2027-01-24T00:00:00"/>
    <x v="7"/>
    <x v="2"/>
    <s v="CUST0016"/>
    <x v="1"/>
    <x v="3"/>
    <x v="8"/>
    <x v="26"/>
    <x v="4"/>
    <n v="700"/>
    <n v="900"/>
    <n v="5"/>
    <x v="3"/>
    <x v="0"/>
    <x v="0"/>
    <n v="3"/>
    <s v="Delivered"/>
    <n v="3600"/>
    <n v="3514"/>
    <n v="86"/>
    <n v="2.388888888888889E-2"/>
  </r>
  <r>
    <s v="ORD0598"/>
    <d v="2027-01-25T00:00:00"/>
    <x v="7"/>
    <x v="2"/>
    <s v="CUST0084"/>
    <x v="0"/>
    <x v="2"/>
    <x v="1"/>
    <x v="25"/>
    <x v="3"/>
    <n v="30"/>
    <n v="60"/>
    <n v="3"/>
    <x v="0"/>
    <x v="8"/>
    <x v="2"/>
    <n v="4"/>
    <s v="Delivered"/>
    <n v="180"/>
    <n v="100"/>
    <n v="80"/>
    <n v="0.44444444444444442"/>
  </r>
  <r>
    <s v="ORD0599"/>
    <d v="2027-01-26T00:00:00"/>
    <x v="7"/>
    <x v="2"/>
    <s v="CUST0131"/>
    <x v="1"/>
    <x v="2"/>
    <x v="9"/>
    <x v="20"/>
    <x v="1"/>
    <n v="5"/>
    <n v="15"/>
    <n v="4"/>
    <x v="2"/>
    <x v="1"/>
    <x v="1"/>
    <n v="2"/>
    <s v="Delivered"/>
    <n v="57"/>
    <n v="33"/>
    <n v="24"/>
    <n v="0.42105263157894735"/>
  </r>
  <r>
    <s v="ORD0600"/>
    <d v="2027-01-27T00:00:00"/>
    <x v="7"/>
    <x v="2"/>
    <s v="CUST0054"/>
    <x v="0"/>
    <x v="3"/>
    <x v="3"/>
    <x v="0"/>
    <x v="0"/>
    <n v="35"/>
    <n v="70"/>
    <n v="3"/>
    <x v="0"/>
    <x v="0"/>
    <x v="2"/>
    <n v="3"/>
    <s v="Delivered"/>
    <n v="210"/>
    <n v="119"/>
    <n v="91"/>
    <n v="0.43333333333333335"/>
  </r>
  <r>
    <s v="ORD0601"/>
    <d v="2027-01-28T00:00:00"/>
    <x v="7"/>
    <x v="2"/>
    <s v="CUST0089"/>
    <x v="0"/>
    <x v="2"/>
    <x v="8"/>
    <x v="19"/>
    <x v="2"/>
    <n v="18"/>
    <n v="40"/>
    <n v="2"/>
    <x v="1"/>
    <x v="10"/>
    <x v="1"/>
    <n v="2"/>
    <s v="Delivered"/>
    <n v="68"/>
    <n v="47"/>
    <n v="21"/>
    <n v="0.30882352941176472"/>
  </r>
  <r>
    <s v="ORD0602"/>
    <d v="2027-01-29T00:00:00"/>
    <x v="7"/>
    <x v="2"/>
    <s v="CUST0009"/>
    <x v="0"/>
    <x v="1"/>
    <x v="5"/>
    <x v="23"/>
    <x v="2"/>
    <n v="10"/>
    <n v="25"/>
    <n v="1"/>
    <x v="5"/>
    <x v="15"/>
    <x v="0"/>
    <n v="6"/>
    <s v="Delivered"/>
    <n v="22.5"/>
    <n v="27"/>
    <n v="-4.5"/>
    <n v="-0.2"/>
  </r>
  <r>
    <s v="ORD0603"/>
    <d v="2027-01-30T00:00:00"/>
    <x v="7"/>
    <x v="2"/>
    <s v="CUST0108"/>
    <x v="0"/>
    <x v="2"/>
    <x v="3"/>
    <x v="5"/>
    <x v="0"/>
    <n v="90"/>
    <n v="160"/>
    <n v="3"/>
    <x v="3"/>
    <x v="1"/>
    <x v="3"/>
    <n v="5"/>
    <s v="Delivered"/>
    <n v="384"/>
    <n v="283"/>
    <n v="101"/>
    <n v="0.26302083333333331"/>
  </r>
  <r>
    <s v="ORD0604"/>
    <d v="2027-01-31T00:00:00"/>
    <x v="7"/>
    <x v="2"/>
    <s v="CUST0237"/>
    <x v="2"/>
    <x v="1"/>
    <x v="1"/>
    <x v="20"/>
    <x v="1"/>
    <n v="5"/>
    <n v="15"/>
    <n v="3"/>
    <x v="5"/>
    <x v="1"/>
    <x v="1"/>
    <n v="7"/>
    <s v="Delivered"/>
    <n v="40.5"/>
    <n v="28"/>
    <n v="12.5"/>
    <n v="0.30864197530864196"/>
  </r>
  <r>
    <s v="ORD0605"/>
    <d v="2027-02-01T00:00:00"/>
    <x v="8"/>
    <x v="2"/>
    <s v="CUST0063"/>
    <x v="0"/>
    <x v="1"/>
    <x v="0"/>
    <x v="29"/>
    <x v="2"/>
    <n v="20"/>
    <n v="50"/>
    <n v="1"/>
    <x v="4"/>
    <x v="13"/>
    <x v="2"/>
    <n v="7"/>
    <s v="Delivered"/>
    <n v="37.5"/>
    <n v="36"/>
    <n v="1.5"/>
    <n v="0.04"/>
  </r>
  <r>
    <s v="ORD0606"/>
    <d v="2027-02-02T00:00:00"/>
    <x v="8"/>
    <x v="2"/>
    <s v="CUST0232"/>
    <x v="0"/>
    <x v="1"/>
    <x v="7"/>
    <x v="4"/>
    <x v="4"/>
    <n v="450"/>
    <n v="620"/>
    <n v="2"/>
    <x v="2"/>
    <x v="0"/>
    <x v="3"/>
    <n v="4"/>
    <s v="Delivered"/>
    <n v="1178"/>
    <n v="914"/>
    <n v="264"/>
    <n v="0.22410865874363328"/>
  </r>
  <r>
    <s v="ORD0607"/>
    <d v="2027-02-03T00:00:00"/>
    <x v="8"/>
    <x v="2"/>
    <s v="CUST0264"/>
    <x v="2"/>
    <x v="0"/>
    <x v="3"/>
    <x v="25"/>
    <x v="3"/>
    <n v="30"/>
    <n v="60"/>
    <n v="3"/>
    <x v="5"/>
    <x v="9"/>
    <x v="1"/>
    <n v="5"/>
    <s v="Delivered"/>
    <n v="162"/>
    <n v="97"/>
    <n v="65"/>
    <n v="0.40123456790123457"/>
  </r>
  <r>
    <s v="ORD0608"/>
    <d v="2027-02-04T00:00:00"/>
    <x v="8"/>
    <x v="2"/>
    <s v="CUST0103"/>
    <x v="2"/>
    <x v="2"/>
    <x v="9"/>
    <x v="24"/>
    <x v="0"/>
    <n v="60"/>
    <n v="120"/>
    <n v="4"/>
    <x v="3"/>
    <x v="0"/>
    <x v="0"/>
    <n v="3"/>
    <s v="Delivered"/>
    <n v="384"/>
    <n v="254"/>
    <n v="130"/>
    <n v="0.33854166666666669"/>
  </r>
  <r>
    <s v="ORD0609"/>
    <d v="2027-02-05T00:00:00"/>
    <x v="8"/>
    <x v="2"/>
    <s v="CUST0278"/>
    <x v="0"/>
    <x v="2"/>
    <x v="6"/>
    <x v="29"/>
    <x v="2"/>
    <n v="20"/>
    <n v="50"/>
    <n v="4"/>
    <x v="3"/>
    <x v="3"/>
    <x v="2"/>
    <n v="4"/>
    <s v="Delivered"/>
    <n v="160"/>
    <n v="95"/>
    <n v="65"/>
    <n v="0.40625"/>
  </r>
  <r>
    <s v="ORD0610"/>
    <d v="2027-02-06T00:00:00"/>
    <x v="8"/>
    <x v="2"/>
    <s v="CUST0104"/>
    <x v="0"/>
    <x v="2"/>
    <x v="8"/>
    <x v="18"/>
    <x v="3"/>
    <n v="4"/>
    <n v="15"/>
    <n v="3"/>
    <x v="0"/>
    <x v="2"/>
    <x v="1"/>
    <n v="4"/>
    <s v="Delivered"/>
    <n v="45"/>
    <n v="24"/>
    <n v="21"/>
    <n v="0.46666666666666667"/>
  </r>
  <r>
    <s v="ORD0611"/>
    <d v="2027-02-07T00:00:00"/>
    <x v="8"/>
    <x v="2"/>
    <s v="CUST0020"/>
    <x v="2"/>
    <x v="1"/>
    <x v="8"/>
    <x v="25"/>
    <x v="3"/>
    <n v="30"/>
    <n v="60"/>
    <n v="4"/>
    <x v="2"/>
    <x v="14"/>
    <x v="0"/>
    <n v="5"/>
    <s v="Delivered"/>
    <n v="228"/>
    <n v="138"/>
    <n v="90"/>
    <n v="0.39473684210526316"/>
  </r>
  <r>
    <s v="ORD0612"/>
    <d v="2027-02-08T00:00:00"/>
    <x v="8"/>
    <x v="2"/>
    <s v="CUST0117"/>
    <x v="0"/>
    <x v="1"/>
    <x v="3"/>
    <x v="26"/>
    <x v="4"/>
    <n v="700"/>
    <n v="900"/>
    <n v="2"/>
    <x v="4"/>
    <x v="11"/>
    <x v="1"/>
    <n v="7"/>
    <s v="Delivered"/>
    <n v="1350"/>
    <n v="1420"/>
    <n v="-70"/>
    <n v="-5.185185185185185E-2"/>
  </r>
  <r>
    <s v="ORD0613"/>
    <d v="2027-02-09T00:00:00"/>
    <x v="8"/>
    <x v="2"/>
    <s v="CUST0181"/>
    <x v="2"/>
    <x v="2"/>
    <x v="3"/>
    <x v="3"/>
    <x v="3"/>
    <n v="45"/>
    <n v="90"/>
    <n v="1"/>
    <x v="2"/>
    <x v="7"/>
    <x v="3"/>
    <n v="2"/>
    <s v="Delivered"/>
    <n v="85.5"/>
    <n v="50"/>
    <n v="35.5"/>
    <n v="0.41520467836257308"/>
  </r>
  <r>
    <s v="ORD0614"/>
    <d v="2027-02-10T00:00:00"/>
    <x v="8"/>
    <x v="2"/>
    <s v="CUST0153"/>
    <x v="0"/>
    <x v="3"/>
    <x v="9"/>
    <x v="23"/>
    <x v="2"/>
    <n v="10"/>
    <n v="25"/>
    <n v="1"/>
    <x v="3"/>
    <x v="8"/>
    <x v="3"/>
    <n v="5"/>
    <s v="Delivered"/>
    <n v="20"/>
    <n v="20"/>
    <n v="0"/>
    <n v="0"/>
  </r>
  <r>
    <s v="ORD0615"/>
    <d v="2027-02-11T00:00:00"/>
    <x v="8"/>
    <x v="2"/>
    <s v="CUST0154"/>
    <x v="0"/>
    <x v="3"/>
    <x v="2"/>
    <x v="10"/>
    <x v="4"/>
    <n v="20"/>
    <n v="45"/>
    <n v="2"/>
    <x v="2"/>
    <x v="4"/>
    <x v="3"/>
    <n v="2"/>
    <s v="Delivered"/>
    <n v="85.5"/>
    <n v="48"/>
    <n v="37.5"/>
    <n v="0.43859649122807015"/>
  </r>
  <r>
    <s v="ORD0616"/>
    <d v="2027-02-12T00:00:00"/>
    <x v="8"/>
    <x v="2"/>
    <s v="CUST0360"/>
    <x v="1"/>
    <x v="2"/>
    <x v="3"/>
    <x v="15"/>
    <x v="2"/>
    <n v="40"/>
    <n v="85"/>
    <n v="8"/>
    <x v="3"/>
    <x v="6"/>
    <x v="0"/>
    <n v="2"/>
    <s v="Delivered"/>
    <n v="544"/>
    <n v="326"/>
    <n v="218"/>
    <n v="0.40073529411764708"/>
  </r>
  <r>
    <s v="ORD0617"/>
    <d v="2027-02-13T00:00:00"/>
    <x v="8"/>
    <x v="2"/>
    <s v="CUST0315"/>
    <x v="1"/>
    <x v="0"/>
    <x v="0"/>
    <x v="7"/>
    <x v="1"/>
    <n v="18"/>
    <n v="40"/>
    <n v="7"/>
    <x v="0"/>
    <x v="0"/>
    <x v="0"/>
    <n v="5"/>
    <s v="Delivered"/>
    <n v="280"/>
    <n v="140"/>
    <n v="140"/>
    <n v="0.5"/>
  </r>
  <r>
    <s v="ORD0618"/>
    <d v="2027-02-14T00:00:00"/>
    <x v="8"/>
    <x v="2"/>
    <s v="CUST0007"/>
    <x v="2"/>
    <x v="2"/>
    <x v="5"/>
    <x v="5"/>
    <x v="0"/>
    <n v="90"/>
    <n v="160"/>
    <n v="2"/>
    <x v="1"/>
    <x v="6"/>
    <x v="2"/>
    <n v="3"/>
    <s v="Delivered"/>
    <n v="272"/>
    <n v="186"/>
    <n v="86"/>
    <n v="0.31617647058823528"/>
  </r>
  <r>
    <s v="ORD0619"/>
    <d v="2027-02-15T00:00:00"/>
    <x v="8"/>
    <x v="2"/>
    <s v="CUST0142"/>
    <x v="0"/>
    <x v="2"/>
    <x v="5"/>
    <x v="14"/>
    <x v="0"/>
    <n v="20"/>
    <n v="45"/>
    <n v="1"/>
    <x v="4"/>
    <x v="9"/>
    <x v="0"/>
    <n v="2"/>
    <s v="Delivered"/>
    <n v="33.75"/>
    <n v="27"/>
    <n v="6.75"/>
    <n v="0.2"/>
  </r>
  <r>
    <s v="ORD0620"/>
    <d v="2027-02-16T00:00:00"/>
    <x v="8"/>
    <x v="2"/>
    <s v="CUST0036"/>
    <x v="2"/>
    <x v="3"/>
    <x v="8"/>
    <x v="11"/>
    <x v="1"/>
    <n v="22"/>
    <n v="60"/>
    <n v="2"/>
    <x v="4"/>
    <x v="1"/>
    <x v="3"/>
    <n v="3"/>
    <s v="Delivered"/>
    <n v="90"/>
    <n v="57"/>
    <n v="33"/>
    <n v="0.36666666666666664"/>
  </r>
  <r>
    <s v="ORD0621"/>
    <d v="2027-02-17T00:00:00"/>
    <x v="8"/>
    <x v="2"/>
    <s v="CUST0345"/>
    <x v="0"/>
    <x v="1"/>
    <x v="6"/>
    <x v="16"/>
    <x v="4"/>
    <n v="70"/>
    <n v="110"/>
    <n v="2"/>
    <x v="4"/>
    <x v="15"/>
    <x v="1"/>
    <n v="5"/>
    <s v="Delivered"/>
    <n v="165"/>
    <n v="157"/>
    <n v="8"/>
    <n v="4.8484848484848485E-2"/>
  </r>
  <r>
    <s v="ORD0622"/>
    <d v="2027-02-18T00:00:00"/>
    <x v="8"/>
    <x v="2"/>
    <s v="CUST0236"/>
    <x v="0"/>
    <x v="3"/>
    <x v="8"/>
    <x v="8"/>
    <x v="3"/>
    <n v="18"/>
    <n v="45"/>
    <n v="2"/>
    <x v="0"/>
    <x v="6"/>
    <x v="2"/>
    <n v="3"/>
    <s v="Delivered"/>
    <n v="90"/>
    <n v="42"/>
    <n v="48"/>
    <n v="0.53333333333333333"/>
  </r>
  <r>
    <s v="ORD0623"/>
    <d v="2027-02-19T00:00:00"/>
    <x v="8"/>
    <x v="2"/>
    <s v="CUST0156"/>
    <x v="0"/>
    <x v="2"/>
    <x v="0"/>
    <x v="3"/>
    <x v="3"/>
    <n v="45"/>
    <n v="90"/>
    <n v="2"/>
    <x v="3"/>
    <x v="12"/>
    <x v="1"/>
    <n v="4"/>
    <s v="Delivered"/>
    <n v="144"/>
    <n v="99"/>
    <n v="45"/>
    <n v="0.3125"/>
  </r>
  <r>
    <s v="ORD0624"/>
    <d v="2027-02-20T00:00:00"/>
    <x v="8"/>
    <x v="2"/>
    <s v="CUST0303"/>
    <x v="0"/>
    <x v="2"/>
    <x v="2"/>
    <x v="16"/>
    <x v="4"/>
    <n v="70"/>
    <n v="110"/>
    <n v="4"/>
    <x v="1"/>
    <x v="7"/>
    <x v="3"/>
    <n v="5"/>
    <s v="Delivered"/>
    <n v="374"/>
    <n v="285"/>
    <n v="89"/>
    <n v="0.23796791443850268"/>
  </r>
  <r>
    <s v="ORD0625"/>
    <d v="2027-02-21T00:00:00"/>
    <x v="8"/>
    <x v="2"/>
    <s v="CUST0305"/>
    <x v="0"/>
    <x v="3"/>
    <x v="9"/>
    <x v="27"/>
    <x v="2"/>
    <n v="35"/>
    <n v="70"/>
    <n v="2"/>
    <x v="0"/>
    <x v="3"/>
    <x v="2"/>
    <n v="3"/>
    <s v="Delivered"/>
    <n v="140"/>
    <n v="85"/>
    <n v="55"/>
    <n v="0.39285714285714285"/>
  </r>
  <r>
    <s v="ORD0626"/>
    <d v="2027-02-22T00:00:00"/>
    <x v="8"/>
    <x v="2"/>
    <s v="CUST0301"/>
    <x v="1"/>
    <x v="2"/>
    <x v="3"/>
    <x v="0"/>
    <x v="0"/>
    <n v="35"/>
    <n v="70"/>
    <n v="2"/>
    <x v="0"/>
    <x v="8"/>
    <x v="3"/>
    <n v="5"/>
    <s v="Delivered"/>
    <n v="140"/>
    <n v="80"/>
    <n v="60"/>
    <n v="0.42857142857142855"/>
  </r>
  <r>
    <s v="ORD0627"/>
    <d v="2027-02-23T00:00:00"/>
    <x v="8"/>
    <x v="2"/>
    <s v="CUST0027"/>
    <x v="1"/>
    <x v="0"/>
    <x v="1"/>
    <x v="23"/>
    <x v="2"/>
    <n v="10"/>
    <n v="25"/>
    <n v="5"/>
    <x v="1"/>
    <x v="6"/>
    <x v="1"/>
    <n v="5"/>
    <s v="Delivered"/>
    <n v="106.25"/>
    <n v="56"/>
    <n v="50.25"/>
    <n v="0.47294117647058825"/>
  </r>
  <r>
    <s v="ORD0628"/>
    <d v="2027-02-24T00:00:00"/>
    <x v="8"/>
    <x v="2"/>
    <s v="CUST0059"/>
    <x v="0"/>
    <x v="0"/>
    <x v="8"/>
    <x v="4"/>
    <x v="4"/>
    <n v="450"/>
    <n v="620"/>
    <n v="2"/>
    <x v="3"/>
    <x v="7"/>
    <x v="2"/>
    <n v="2"/>
    <s v="Delivered"/>
    <n v="992"/>
    <n v="905"/>
    <n v="87"/>
    <n v="8.7701612903225812E-2"/>
  </r>
  <r>
    <s v="ORD0629"/>
    <d v="2027-02-25T00:00:00"/>
    <x v="8"/>
    <x v="2"/>
    <s v="CUST0025"/>
    <x v="0"/>
    <x v="2"/>
    <x v="7"/>
    <x v="6"/>
    <x v="4"/>
    <n v="120"/>
    <n v="180"/>
    <n v="1"/>
    <x v="3"/>
    <x v="6"/>
    <x v="1"/>
    <n v="3"/>
    <s v="Delivered"/>
    <n v="144"/>
    <n v="126"/>
    <n v="18"/>
    <n v="0.125"/>
  </r>
  <r>
    <s v="ORD0630"/>
    <d v="2027-02-26T00:00:00"/>
    <x v="8"/>
    <x v="2"/>
    <s v="CUST0269"/>
    <x v="0"/>
    <x v="2"/>
    <x v="4"/>
    <x v="20"/>
    <x v="1"/>
    <n v="5"/>
    <n v="15"/>
    <n v="4"/>
    <x v="5"/>
    <x v="10"/>
    <x v="1"/>
    <n v="3"/>
    <s v="Delivered"/>
    <n v="54"/>
    <n v="31"/>
    <n v="23"/>
    <n v="0.42592592592592593"/>
  </r>
  <r>
    <s v="ORD0631"/>
    <d v="2027-02-27T00:00:00"/>
    <x v="8"/>
    <x v="2"/>
    <s v="CUST0212"/>
    <x v="2"/>
    <x v="3"/>
    <x v="1"/>
    <x v="24"/>
    <x v="0"/>
    <n v="60"/>
    <n v="120"/>
    <n v="2"/>
    <x v="0"/>
    <x v="12"/>
    <x v="0"/>
    <n v="3"/>
    <s v="Delivered"/>
    <n v="240"/>
    <n v="129"/>
    <n v="111"/>
    <n v="0.46250000000000002"/>
  </r>
  <r>
    <s v="ORD0632"/>
    <d v="2027-02-28T00:00:00"/>
    <x v="8"/>
    <x v="2"/>
    <s v="CUST0399"/>
    <x v="1"/>
    <x v="1"/>
    <x v="0"/>
    <x v="17"/>
    <x v="1"/>
    <n v="18"/>
    <n v="45"/>
    <n v="7"/>
    <x v="5"/>
    <x v="2"/>
    <x v="1"/>
    <n v="5"/>
    <s v="Delivered"/>
    <n v="283.5"/>
    <n v="138"/>
    <n v="145.5"/>
    <n v="0.51322751322751325"/>
  </r>
  <r>
    <s v="ORD0633"/>
    <d v="2027-03-01T00:00:00"/>
    <x v="9"/>
    <x v="2"/>
    <s v="CUST0281"/>
    <x v="0"/>
    <x v="2"/>
    <x v="6"/>
    <x v="10"/>
    <x v="4"/>
    <n v="20"/>
    <n v="45"/>
    <n v="4"/>
    <x v="5"/>
    <x v="1"/>
    <x v="1"/>
    <n v="3"/>
    <s v="Delivered"/>
    <n v="162"/>
    <n v="93"/>
    <n v="69"/>
    <n v="0.42592592592592593"/>
  </r>
  <r>
    <s v="ORD0634"/>
    <d v="2027-03-02T00:00:00"/>
    <x v="9"/>
    <x v="2"/>
    <s v="CUST0260"/>
    <x v="1"/>
    <x v="0"/>
    <x v="3"/>
    <x v="14"/>
    <x v="0"/>
    <n v="20"/>
    <n v="45"/>
    <n v="2"/>
    <x v="1"/>
    <x v="0"/>
    <x v="2"/>
    <n v="4"/>
    <s v="Delivered"/>
    <n v="76.5"/>
    <n v="54"/>
    <n v="22.5"/>
    <n v="0.29411764705882354"/>
  </r>
  <r>
    <s v="ORD0635"/>
    <d v="2027-03-03T00:00:00"/>
    <x v="9"/>
    <x v="2"/>
    <s v="CUST0278"/>
    <x v="0"/>
    <x v="0"/>
    <x v="4"/>
    <x v="27"/>
    <x v="2"/>
    <n v="35"/>
    <n v="70"/>
    <n v="3"/>
    <x v="1"/>
    <x v="0"/>
    <x v="2"/>
    <n v="3"/>
    <s v="Delivered"/>
    <n v="178.5"/>
    <n v="119"/>
    <n v="59.5"/>
    <n v="0.33333333333333331"/>
  </r>
  <r>
    <s v="ORD0636"/>
    <d v="2027-03-04T00:00:00"/>
    <x v="9"/>
    <x v="2"/>
    <s v="CUST0059"/>
    <x v="0"/>
    <x v="2"/>
    <x v="4"/>
    <x v="13"/>
    <x v="0"/>
    <n v="100"/>
    <n v="170"/>
    <n v="1"/>
    <x v="5"/>
    <x v="9"/>
    <x v="0"/>
    <n v="5"/>
    <s v="Delivered"/>
    <n v="153"/>
    <n v="107"/>
    <n v="46"/>
    <n v="0.30065359477124182"/>
  </r>
  <r>
    <s v="ORD0637"/>
    <d v="2027-03-05T00:00:00"/>
    <x v="9"/>
    <x v="2"/>
    <s v="CUST0216"/>
    <x v="0"/>
    <x v="1"/>
    <x v="1"/>
    <x v="6"/>
    <x v="4"/>
    <n v="120"/>
    <n v="180"/>
    <n v="3"/>
    <x v="3"/>
    <x v="11"/>
    <x v="0"/>
    <n v="4"/>
    <s v="Returned"/>
    <n v="432"/>
    <n v="380"/>
    <n v="52"/>
    <n v="0.12037037037037036"/>
  </r>
  <r>
    <s v="ORD0638"/>
    <d v="2027-03-06T00:00:00"/>
    <x v="9"/>
    <x v="2"/>
    <s v="CUST0175"/>
    <x v="0"/>
    <x v="1"/>
    <x v="1"/>
    <x v="3"/>
    <x v="3"/>
    <n v="45"/>
    <n v="90"/>
    <n v="2"/>
    <x v="2"/>
    <x v="0"/>
    <x v="2"/>
    <n v="6"/>
    <s v="Delivered"/>
    <n v="171"/>
    <n v="104"/>
    <n v="67"/>
    <n v="0.391812865497076"/>
  </r>
  <r>
    <s v="ORD0639"/>
    <d v="2027-03-07T00:00:00"/>
    <x v="9"/>
    <x v="2"/>
    <s v="CUST0126"/>
    <x v="0"/>
    <x v="1"/>
    <x v="5"/>
    <x v="2"/>
    <x v="2"/>
    <n v="25"/>
    <n v="55"/>
    <n v="1"/>
    <x v="1"/>
    <x v="13"/>
    <x v="3"/>
    <n v="4"/>
    <s v="Delivered"/>
    <n v="46.75"/>
    <n v="41"/>
    <n v="5.75"/>
    <n v="0.12299465240641712"/>
  </r>
  <r>
    <s v="ORD0640"/>
    <d v="2027-03-08T00:00:00"/>
    <x v="9"/>
    <x v="2"/>
    <s v="CUST0212"/>
    <x v="1"/>
    <x v="3"/>
    <x v="1"/>
    <x v="13"/>
    <x v="0"/>
    <n v="100"/>
    <n v="170"/>
    <n v="4"/>
    <x v="1"/>
    <x v="8"/>
    <x v="2"/>
    <n v="3"/>
    <s v="Delivered"/>
    <n v="578"/>
    <n v="410"/>
    <n v="168"/>
    <n v="0.29065743944636679"/>
  </r>
  <r>
    <s v="ORD0641"/>
    <d v="2027-03-09T00:00:00"/>
    <x v="9"/>
    <x v="2"/>
    <s v="CUST0086"/>
    <x v="0"/>
    <x v="3"/>
    <x v="8"/>
    <x v="8"/>
    <x v="3"/>
    <n v="18"/>
    <n v="45"/>
    <n v="4"/>
    <x v="1"/>
    <x v="7"/>
    <x v="2"/>
    <n v="3"/>
    <s v="Delivered"/>
    <n v="153"/>
    <n v="77"/>
    <n v="76"/>
    <n v="0.49673202614379086"/>
  </r>
  <r>
    <s v="ORD0642"/>
    <d v="2027-03-10T00:00:00"/>
    <x v="9"/>
    <x v="2"/>
    <s v="CUST0230"/>
    <x v="0"/>
    <x v="2"/>
    <x v="1"/>
    <x v="5"/>
    <x v="0"/>
    <n v="90"/>
    <n v="160"/>
    <n v="1"/>
    <x v="2"/>
    <x v="7"/>
    <x v="3"/>
    <n v="4"/>
    <s v="Delivered"/>
    <n v="152"/>
    <n v="95"/>
    <n v="57"/>
    <n v="0.375"/>
  </r>
  <r>
    <s v="ORD0643"/>
    <d v="2027-03-11T00:00:00"/>
    <x v="9"/>
    <x v="2"/>
    <s v="CUST0126"/>
    <x v="0"/>
    <x v="0"/>
    <x v="4"/>
    <x v="17"/>
    <x v="1"/>
    <n v="18"/>
    <n v="45"/>
    <n v="4"/>
    <x v="4"/>
    <x v="7"/>
    <x v="2"/>
    <n v="3"/>
    <s v="Delivered"/>
    <n v="135"/>
    <n v="77"/>
    <n v="58"/>
    <n v="0.42962962962962964"/>
  </r>
  <r>
    <s v="ORD0644"/>
    <d v="2027-03-12T00:00:00"/>
    <x v="9"/>
    <x v="2"/>
    <s v="CUST0366"/>
    <x v="1"/>
    <x v="3"/>
    <x v="8"/>
    <x v="23"/>
    <x v="2"/>
    <n v="10"/>
    <n v="25"/>
    <n v="2"/>
    <x v="3"/>
    <x v="7"/>
    <x v="3"/>
    <n v="3"/>
    <s v="Delivered"/>
    <n v="40"/>
    <n v="25"/>
    <n v="15"/>
    <n v="0.375"/>
  </r>
  <r>
    <s v="ORD0645"/>
    <d v="2027-03-13T00:00:00"/>
    <x v="9"/>
    <x v="2"/>
    <s v="CUST0188"/>
    <x v="1"/>
    <x v="1"/>
    <x v="1"/>
    <x v="19"/>
    <x v="2"/>
    <n v="18"/>
    <n v="40"/>
    <n v="2"/>
    <x v="2"/>
    <x v="2"/>
    <x v="0"/>
    <n v="7"/>
    <s v="Delivered"/>
    <n v="76"/>
    <n v="48"/>
    <n v="28"/>
    <n v="0.36842105263157893"/>
  </r>
  <r>
    <s v="ORD0646"/>
    <d v="2027-03-14T00:00:00"/>
    <x v="9"/>
    <x v="2"/>
    <s v="CUST0152"/>
    <x v="2"/>
    <x v="2"/>
    <x v="9"/>
    <x v="18"/>
    <x v="3"/>
    <n v="4"/>
    <n v="15"/>
    <n v="2"/>
    <x v="0"/>
    <x v="4"/>
    <x v="0"/>
    <n v="3"/>
    <s v="Delivered"/>
    <n v="30"/>
    <n v="16"/>
    <n v="14"/>
    <n v="0.46666666666666667"/>
  </r>
  <r>
    <s v="ORD0647"/>
    <d v="2027-03-15T00:00:00"/>
    <x v="9"/>
    <x v="2"/>
    <s v="CUST0079"/>
    <x v="0"/>
    <x v="1"/>
    <x v="1"/>
    <x v="29"/>
    <x v="2"/>
    <n v="20"/>
    <n v="50"/>
    <n v="4"/>
    <x v="0"/>
    <x v="11"/>
    <x v="2"/>
    <n v="7"/>
    <s v="Delivered"/>
    <n v="200"/>
    <n v="100"/>
    <n v="100"/>
    <n v="0.5"/>
  </r>
  <r>
    <s v="ORD0648"/>
    <d v="2027-03-16T00:00:00"/>
    <x v="9"/>
    <x v="2"/>
    <s v="CUST0158"/>
    <x v="0"/>
    <x v="2"/>
    <x v="0"/>
    <x v="4"/>
    <x v="4"/>
    <n v="450"/>
    <n v="620"/>
    <n v="4"/>
    <x v="3"/>
    <x v="9"/>
    <x v="3"/>
    <n v="3"/>
    <s v="Delivered"/>
    <n v="1984"/>
    <n v="1807"/>
    <n v="177"/>
    <n v="8.9213709677419359E-2"/>
  </r>
  <r>
    <s v="ORD0649"/>
    <d v="2027-03-17T00:00:00"/>
    <x v="9"/>
    <x v="2"/>
    <s v="CUST0300"/>
    <x v="0"/>
    <x v="3"/>
    <x v="6"/>
    <x v="9"/>
    <x v="3"/>
    <n v="15"/>
    <n v="35"/>
    <n v="3"/>
    <x v="3"/>
    <x v="7"/>
    <x v="2"/>
    <n v="5"/>
    <s v="Delivered"/>
    <n v="84"/>
    <n v="50"/>
    <n v="34"/>
    <n v="0.40476190476190477"/>
  </r>
  <r>
    <s v="ORD0650"/>
    <d v="2027-03-18T00:00:00"/>
    <x v="9"/>
    <x v="2"/>
    <s v="CUST0120"/>
    <x v="1"/>
    <x v="0"/>
    <x v="7"/>
    <x v="11"/>
    <x v="1"/>
    <n v="22"/>
    <n v="60"/>
    <n v="7"/>
    <x v="0"/>
    <x v="7"/>
    <x v="3"/>
    <n v="3"/>
    <s v="Delivered"/>
    <n v="420"/>
    <n v="159"/>
    <n v="261"/>
    <n v="0.62142857142857144"/>
  </r>
  <r>
    <s v="ORD0651"/>
    <d v="2027-03-19T00:00:00"/>
    <x v="9"/>
    <x v="2"/>
    <s v="CUST0232"/>
    <x v="1"/>
    <x v="2"/>
    <x v="1"/>
    <x v="17"/>
    <x v="1"/>
    <n v="18"/>
    <n v="45"/>
    <n v="2"/>
    <x v="0"/>
    <x v="3"/>
    <x v="1"/>
    <n v="4"/>
    <s v="Delivered"/>
    <n v="90"/>
    <n v="51"/>
    <n v="39"/>
    <n v="0.43333333333333335"/>
  </r>
  <r>
    <s v="ORD0652"/>
    <d v="2027-03-20T00:00:00"/>
    <x v="9"/>
    <x v="2"/>
    <s v="CUST0165"/>
    <x v="2"/>
    <x v="1"/>
    <x v="4"/>
    <x v="5"/>
    <x v="0"/>
    <n v="90"/>
    <n v="160"/>
    <n v="1"/>
    <x v="1"/>
    <x v="13"/>
    <x v="0"/>
    <n v="4"/>
    <s v="Delivered"/>
    <n v="136"/>
    <n v="106"/>
    <n v="30"/>
    <n v="0.22058823529411764"/>
  </r>
  <r>
    <s v="ORD0653"/>
    <d v="2027-03-21T00:00:00"/>
    <x v="9"/>
    <x v="2"/>
    <s v="CUST0013"/>
    <x v="1"/>
    <x v="2"/>
    <x v="0"/>
    <x v="22"/>
    <x v="4"/>
    <n v="45"/>
    <n v="80"/>
    <n v="8"/>
    <x v="3"/>
    <x v="6"/>
    <x v="2"/>
    <n v="3"/>
    <s v="Returned"/>
    <n v="512"/>
    <n v="366"/>
    <n v="146"/>
    <n v="0.28515625"/>
  </r>
  <r>
    <s v="ORD0654"/>
    <d v="2027-03-22T00:00:00"/>
    <x v="9"/>
    <x v="2"/>
    <s v="CUST0102"/>
    <x v="2"/>
    <x v="0"/>
    <x v="5"/>
    <x v="5"/>
    <x v="0"/>
    <n v="90"/>
    <n v="160"/>
    <n v="2"/>
    <x v="2"/>
    <x v="6"/>
    <x v="1"/>
    <n v="4"/>
    <s v="Delivered"/>
    <n v="304"/>
    <n v="186"/>
    <n v="118"/>
    <n v="0.38815789473684209"/>
  </r>
  <r>
    <s v="ORD0655"/>
    <d v="2027-03-23T00:00:00"/>
    <x v="9"/>
    <x v="2"/>
    <s v="CUST0104"/>
    <x v="0"/>
    <x v="3"/>
    <x v="3"/>
    <x v="23"/>
    <x v="2"/>
    <n v="10"/>
    <n v="25"/>
    <n v="4"/>
    <x v="1"/>
    <x v="12"/>
    <x v="2"/>
    <n v="3"/>
    <s v="Delivered"/>
    <n v="85"/>
    <n v="49"/>
    <n v="36"/>
    <n v="0.42352941176470588"/>
  </r>
  <r>
    <s v="ORD0656"/>
    <d v="2027-03-24T00:00:00"/>
    <x v="9"/>
    <x v="2"/>
    <s v="CUST0391"/>
    <x v="1"/>
    <x v="0"/>
    <x v="8"/>
    <x v="23"/>
    <x v="2"/>
    <n v="10"/>
    <n v="25"/>
    <n v="4"/>
    <x v="2"/>
    <x v="3"/>
    <x v="0"/>
    <n v="3"/>
    <s v="Delivered"/>
    <n v="95"/>
    <n v="55"/>
    <n v="40"/>
    <n v="0.42105263157894735"/>
  </r>
  <r>
    <s v="ORD0657"/>
    <d v="2027-03-25T00:00:00"/>
    <x v="9"/>
    <x v="2"/>
    <s v="CUST0349"/>
    <x v="0"/>
    <x v="0"/>
    <x v="2"/>
    <x v="26"/>
    <x v="4"/>
    <n v="700"/>
    <n v="900"/>
    <n v="1"/>
    <x v="5"/>
    <x v="0"/>
    <x v="1"/>
    <n v="2"/>
    <s v="Delivered"/>
    <n v="810"/>
    <n v="714"/>
    <n v="96"/>
    <n v="0.11851851851851852"/>
  </r>
  <r>
    <s v="ORD0658"/>
    <d v="2027-03-26T00:00:00"/>
    <x v="9"/>
    <x v="2"/>
    <s v="CUST0120"/>
    <x v="2"/>
    <x v="1"/>
    <x v="2"/>
    <x v="22"/>
    <x v="4"/>
    <n v="45"/>
    <n v="80"/>
    <n v="1"/>
    <x v="4"/>
    <x v="2"/>
    <x v="1"/>
    <n v="5"/>
    <s v="Delivered"/>
    <n v="60"/>
    <n v="57"/>
    <n v="3"/>
    <n v="0.05"/>
  </r>
  <r>
    <s v="ORD0659"/>
    <d v="2027-03-27T00:00:00"/>
    <x v="9"/>
    <x v="2"/>
    <s v="CUST0342"/>
    <x v="0"/>
    <x v="1"/>
    <x v="3"/>
    <x v="18"/>
    <x v="3"/>
    <n v="4"/>
    <n v="15"/>
    <n v="2"/>
    <x v="3"/>
    <x v="13"/>
    <x v="3"/>
    <n v="5"/>
    <s v="Delivered"/>
    <n v="24"/>
    <n v="24"/>
    <n v="0"/>
    <n v="0"/>
  </r>
  <r>
    <s v="ORD0660"/>
    <d v="2027-03-28T00:00:00"/>
    <x v="9"/>
    <x v="2"/>
    <s v="CUST0379"/>
    <x v="1"/>
    <x v="2"/>
    <x v="0"/>
    <x v="19"/>
    <x v="2"/>
    <n v="18"/>
    <n v="40"/>
    <n v="8"/>
    <x v="0"/>
    <x v="8"/>
    <x v="3"/>
    <n v="3"/>
    <s v="Delivered"/>
    <n v="320"/>
    <n v="154"/>
    <n v="166"/>
    <n v="0.51875000000000004"/>
  </r>
  <r>
    <s v="ORD0661"/>
    <d v="2027-03-29T00:00:00"/>
    <x v="9"/>
    <x v="2"/>
    <s v="CUST0265"/>
    <x v="0"/>
    <x v="0"/>
    <x v="7"/>
    <x v="25"/>
    <x v="3"/>
    <n v="30"/>
    <n v="60"/>
    <n v="4"/>
    <x v="4"/>
    <x v="8"/>
    <x v="3"/>
    <n v="4"/>
    <s v="Delivered"/>
    <n v="180"/>
    <n v="130"/>
    <n v="50"/>
    <n v="0.27777777777777779"/>
  </r>
  <r>
    <s v="ORD0662"/>
    <d v="2027-03-30T00:00:00"/>
    <x v="9"/>
    <x v="2"/>
    <s v="CUST0189"/>
    <x v="0"/>
    <x v="1"/>
    <x v="4"/>
    <x v="1"/>
    <x v="1"/>
    <n v="6"/>
    <n v="20"/>
    <n v="3"/>
    <x v="0"/>
    <x v="0"/>
    <x v="2"/>
    <n v="6"/>
    <s v="Delivered"/>
    <n v="60"/>
    <n v="32"/>
    <n v="28"/>
    <n v="0.46666666666666667"/>
  </r>
  <r>
    <s v="ORD0663"/>
    <d v="2027-03-31T00:00:00"/>
    <x v="9"/>
    <x v="2"/>
    <s v="CUST0221"/>
    <x v="0"/>
    <x v="0"/>
    <x v="7"/>
    <x v="25"/>
    <x v="3"/>
    <n v="30"/>
    <n v="60"/>
    <n v="4"/>
    <x v="3"/>
    <x v="1"/>
    <x v="1"/>
    <n v="3"/>
    <s v="Delivered"/>
    <n v="192"/>
    <n v="133"/>
    <n v="59"/>
    <n v="0.30729166666666669"/>
  </r>
  <r>
    <s v="ORD0664"/>
    <d v="2027-04-01T00:00:00"/>
    <x v="10"/>
    <x v="2"/>
    <s v="CUST0320"/>
    <x v="0"/>
    <x v="2"/>
    <x v="3"/>
    <x v="24"/>
    <x v="0"/>
    <n v="60"/>
    <n v="120"/>
    <n v="2"/>
    <x v="2"/>
    <x v="7"/>
    <x v="2"/>
    <n v="4"/>
    <s v="Delivered"/>
    <n v="228"/>
    <n v="125"/>
    <n v="103"/>
    <n v="0.4517543859649123"/>
  </r>
  <r>
    <s v="ORD0665"/>
    <d v="2027-04-02T00:00:00"/>
    <x v="10"/>
    <x v="2"/>
    <s v="CUST0230"/>
    <x v="0"/>
    <x v="2"/>
    <x v="7"/>
    <x v="21"/>
    <x v="0"/>
    <n v="50"/>
    <n v="95"/>
    <n v="3"/>
    <x v="2"/>
    <x v="12"/>
    <x v="1"/>
    <n v="4"/>
    <s v="Delivered"/>
    <n v="270.75"/>
    <n v="159"/>
    <n v="111.75"/>
    <n v="0.41274238227146814"/>
  </r>
  <r>
    <s v="ORD0666"/>
    <d v="2027-04-03T00:00:00"/>
    <x v="10"/>
    <x v="2"/>
    <s v="CUST0217"/>
    <x v="0"/>
    <x v="3"/>
    <x v="0"/>
    <x v="27"/>
    <x v="2"/>
    <n v="35"/>
    <n v="70"/>
    <n v="3"/>
    <x v="3"/>
    <x v="10"/>
    <x v="0"/>
    <n v="4"/>
    <s v="Delivered"/>
    <n v="168"/>
    <n v="116"/>
    <n v="52"/>
    <n v="0.30952380952380953"/>
  </r>
  <r>
    <s v="ORD0667"/>
    <d v="2027-04-04T00:00:00"/>
    <x v="10"/>
    <x v="2"/>
    <s v="CUST0090"/>
    <x v="2"/>
    <x v="0"/>
    <x v="2"/>
    <x v="25"/>
    <x v="3"/>
    <n v="30"/>
    <n v="60"/>
    <n v="3"/>
    <x v="5"/>
    <x v="10"/>
    <x v="1"/>
    <n v="5"/>
    <s v="Delivered"/>
    <n v="162"/>
    <n v="101"/>
    <n v="61"/>
    <n v="0.37654320987654322"/>
  </r>
  <r>
    <s v="ORD0668"/>
    <d v="2027-04-05T00:00:00"/>
    <x v="10"/>
    <x v="2"/>
    <s v="CUST0128"/>
    <x v="0"/>
    <x v="1"/>
    <x v="6"/>
    <x v="8"/>
    <x v="3"/>
    <n v="18"/>
    <n v="45"/>
    <n v="2"/>
    <x v="5"/>
    <x v="14"/>
    <x v="0"/>
    <n v="4"/>
    <s v="Delivered"/>
    <n v="81"/>
    <n v="54"/>
    <n v="27"/>
    <n v="0.33333333333333331"/>
  </r>
  <r>
    <s v="ORD0669"/>
    <d v="2027-04-06T00:00:00"/>
    <x v="10"/>
    <x v="2"/>
    <s v="CUST0020"/>
    <x v="0"/>
    <x v="1"/>
    <x v="0"/>
    <x v="10"/>
    <x v="4"/>
    <n v="20"/>
    <n v="45"/>
    <n v="4"/>
    <x v="3"/>
    <x v="5"/>
    <x v="2"/>
    <n v="4"/>
    <s v="Delivered"/>
    <n v="144"/>
    <n v="99"/>
    <n v="45"/>
    <n v="0.3125"/>
  </r>
  <r>
    <s v="ORD0670"/>
    <d v="2027-04-07T00:00:00"/>
    <x v="10"/>
    <x v="2"/>
    <s v="CUST0397"/>
    <x v="0"/>
    <x v="0"/>
    <x v="0"/>
    <x v="24"/>
    <x v="0"/>
    <n v="60"/>
    <n v="120"/>
    <n v="1"/>
    <x v="3"/>
    <x v="3"/>
    <x v="0"/>
    <n v="3"/>
    <s v="Delivered"/>
    <n v="96"/>
    <n v="75"/>
    <n v="21"/>
    <n v="0.21875"/>
  </r>
  <r>
    <s v="ORD0671"/>
    <d v="2027-04-08T00:00:00"/>
    <x v="10"/>
    <x v="2"/>
    <s v="CUST0143"/>
    <x v="0"/>
    <x v="1"/>
    <x v="2"/>
    <x v="22"/>
    <x v="4"/>
    <n v="45"/>
    <n v="80"/>
    <n v="2"/>
    <x v="1"/>
    <x v="2"/>
    <x v="2"/>
    <n v="7"/>
    <s v="Delivered"/>
    <n v="136"/>
    <n v="102"/>
    <n v="34"/>
    <n v="0.25"/>
  </r>
  <r>
    <s v="ORD0672"/>
    <d v="2027-04-09T00:00:00"/>
    <x v="10"/>
    <x v="2"/>
    <s v="CUST0126"/>
    <x v="1"/>
    <x v="1"/>
    <x v="5"/>
    <x v="24"/>
    <x v="0"/>
    <n v="60"/>
    <n v="120"/>
    <n v="4"/>
    <x v="0"/>
    <x v="2"/>
    <x v="3"/>
    <n v="6"/>
    <s v="Delivered"/>
    <n v="480"/>
    <n v="252"/>
    <n v="228"/>
    <n v="0.47499999999999998"/>
  </r>
  <r>
    <s v="ORD0673"/>
    <d v="2027-04-10T00:00:00"/>
    <x v="10"/>
    <x v="2"/>
    <s v="CUST0108"/>
    <x v="0"/>
    <x v="2"/>
    <x v="6"/>
    <x v="21"/>
    <x v="0"/>
    <n v="50"/>
    <n v="95"/>
    <n v="3"/>
    <x v="0"/>
    <x v="10"/>
    <x v="3"/>
    <n v="5"/>
    <s v="Delivered"/>
    <n v="285"/>
    <n v="161"/>
    <n v="124"/>
    <n v="0.43508771929824563"/>
  </r>
  <r>
    <s v="ORD0674"/>
    <d v="2027-04-11T00:00:00"/>
    <x v="10"/>
    <x v="2"/>
    <s v="CUST0138"/>
    <x v="0"/>
    <x v="1"/>
    <x v="1"/>
    <x v="24"/>
    <x v="0"/>
    <n v="60"/>
    <n v="120"/>
    <n v="3"/>
    <x v="2"/>
    <x v="14"/>
    <x v="1"/>
    <n v="6"/>
    <s v="Delivered"/>
    <n v="342"/>
    <n v="198"/>
    <n v="144"/>
    <n v="0.42105263157894735"/>
  </r>
  <r>
    <s v="ORD0675"/>
    <d v="2027-04-12T00:00:00"/>
    <x v="10"/>
    <x v="2"/>
    <s v="CUST0227"/>
    <x v="1"/>
    <x v="3"/>
    <x v="0"/>
    <x v="28"/>
    <x v="3"/>
    <n v="12"/>
    <n v="30"/>
    <n v="6"/>
    <x v="3"/>
    <x v="0"/>
    <x v="2"/>
    <n v="2"/>
    <s v="Delivered"/>
    <n v="144"/>
    <n v="86"/>
    <n v="58"/>
    <n v="0.40277777777777779"/>
  </r>
  <r>
    <s v="ORD0676"/>
    <d v="2027-04-13T00:00:00"/>
    <x v="10"/>
    <x v="2"/>
    <s v="CUST0187"/>
    <x v="0"/>
    <x v="0"/>
    <x v="2"/>
    <x v="27"/>
    <x v="2"/>
    <n v="35"/>
    <n v="70"/>
    <n v="4"/>
    <x v="5"/>
    <x v="7"/>
    <x v="3"/>
    <n v="4"/>
    <s v="Delivered"/>
    <n v="252"/>
    <n v="145"/>
    <n v="107"/>
    <n v="0.42460317460317459"/>
  </r>
  <r>
    <s v="ORD0677"/>
    <d v="2027-04-14T00:00:00"/>
    <x v="10"/>
    <x v="2"/>
    <s v="CUST0054"/>
    <x v="0"/>
    <x v="2"/>
    <x v="5"/>
    <x v="18"/>
    <x v="3"/>
    <n v="4"/>
    <n v="15"/>
    <n v="4"/>
    <x v="3"/>
    <x v="4"/>
    <x v="1"/>
    <n v="3"/>
    <s v="Delivered"/>
    <n v="48"/>
    <n v="24"/>
    <n v="24"/>
    <n v="0.5"/>
  </r>
  <r>
    <s v="ORD0678"/>
    <d v="2027-04-15T00:00:00"/>
    <x v="10"/>
    <x v="2"/>
    <s v="CUST0314"/>
    <x v="2"/>
    <x v="2"/>
    <x v="3"/>
    <x v="11"/>
    <x v="1"/>
    <n v="22"/>
    <n v="60"/>
    <n v="3"/>
    <x v="1"/>
    <x v="6"/>
    <x v="1"/>
    <n v="2"/>
    <s v="Delivered"/>
    <n v="153"/>
    <n v="72"/>
    <n v="81"/>
    <n v="0.52941176470588236"/>
  </r>
  <r>
    <s v="ORD0679"/>
    <d v="2027-04-16T00:00:00"/>
    <x v="10"/>
    <x v="2"/>
    <s v="CUST0394"/>
    <x v="0"/>
    <x v="1"/>
    <x v="2"/>
    <x v="26"/>
    <x v="4"/>
    <n v="700"/>
    <n v="900"/>
    <n v="1"/>
    <x v="2"/>
    <x v="3"/>
    <x v="0"/>
    <n v="7"/>
    <s v="Delivered"/>
    <n v="855"/>
    <n v="715"/>
    <n v="140"/>
    <n v="0.16374269005847952"/>
  </r>
  <r>
    <s v="ORD0680"/>
    <d v="2027-04-17T00:00:00"/>
    <x v="10"/>
    <x v="2"/>
    <s v="CUST0110"/>
    <x v="0"/>
    <x v="3"/>
    <x v="5"/>
    <x v="12"/>
    <x v="1"/>
    <n v="8"/>
    <n v="25"/>
    <n v="1"/>
    <x v="4"/>
    <x v="7"/>
    <x v="1"/>
    <n v="3"/>
    <s v="Delivered"/>
    <n v="18.75"/>
    <n v="13"/>
    <n v="5.75"/>
    <n v="0.30666666666666664"/>
  </r>
  <r>
    <s v="ORD0681"/>
    <d v="2027-04-18T00:00:00"/>
    <x v="10"/>
    <x v="2"/>
    <s v="CUST0324"/>
    <x v="0"/>
    <x v="1"/>
    <x v="0"/>
    <x v="19"/>
    <x v="2"/>
    <n v="18"/>
    <n v="40"/>
    <n v="2"/>
    <x v="3"/>
    <x v="0"/>
    <x v="1"/>
    <n v="5"/>
    <s v="Delivered"/>
    <n v="64"/>
    <n v="50"/>
    <n v="14"/>
    <n v="0.21875"/>
  </r>
  <r>
    <s v="ORD0682"/>
    <d v="2027-04-19T00:00:00"/>
    <x v="10"/>
    <x v="2"/>
    <s v="CUST0168"/>
    <x v="0"/>
    <x v="3"/>
    <x v="4"/>
    <x v="26"/>
    <x v="4"/>
    <n v="700"/>
    <n v="900"/>
    <n v="3"/>
    <x v="2"/>
    <x v="8"/>
    <x v="0"/>
    <n v="2"/>
    <s v="Delivered"/>
    <n v="2565"/>
    <n v="2110"/>
    <n v="455"/>
    <n v="0.17738791423001948"/>
  </r>
  <r>
    <s v="ORD0683"/>
    <d v="2027-04-20T00:00:00"/>
    <x v="10"/>
    <x v="2"/>
    <s v="CUST0108"/>
    <x v="0"/>
    <x v="0"/>
    <x v="5"/>
    <x v="16"/>
    <x v="4"/>
    <n v="70"/>
    <n v="110"/>
    <n v="2"/>
    <x v="0"/>
    <x v="12"/>
    <x v="2"/>
    <n v="3"/>
    <s v="Delivered"/>
    <n v="220"/>
    <n v="149"/>
    <n v="71"/>
    <n v="0.32272727272727275"/>
  </r>
  <r>
    <s v="ORD0684"/>
    <d v="2027-04-21T00:00:00"/>
    <x v="10"/>
    <x v="2"/>
    <s v="CUST0386"/>
    <x v="1"/>
    <x v="0"/>
    <x v="8"/>
    <x v="8"/>
    <x v="3"/>
    <n v="18"/>
    <n v="45"/>
    <n v="6"/>
    <x v="5"/>
    <x v="1"/>
    <x v="3"/>
    <n v="3"/>
    <s v="Delivered"/>
    <n v="243"/>
    <n v="121"/>
    <n v="122"/>
    <n v="0.50205761316872433"/>
  </r>
  <r>
    <s v="ORD0685"/>
    <d v="2027-04-22T00:00:00"/>
    <x v="10"/>
    <x v="2"/>
    <s v="CUST0188"/>
    <x v="0"/>
    <x v="1"/>
    <x v="3"/>
    <x v="9"/>
    <x v="3"/>
    <n v="15"/>
    <n v="35"/>
    <n v="2"/>
    <x v="5"/>
    <x v="2"/>
    <x v="0"/>
    <n v="5"/>
    <s v="Delivered"/>
    <n v="63"/>
    <n v="42"/>
    <n v="21"/>
    <n v="0.33333333333333331"/>
  </r>
  <r>
    <s v="ORD0686"/>
    <d v="2027-04-23T00:00:00"/>
    <x v="10"/>
    <x v="2"/>
    <s v="CUST0393"/>
    <x v="1"/>
    <x v="3"/>
    <x v="8"/>
    <x v="7"/>
    <x v="1"/>
    <n v="18"/>
    <n v="40"/>
    <n v="2"/>
    <x v="3"/>
    <x v="2"/>
    <x v="1"/>
    <n v="4"/>
    <s v="Delivered"/>
    <n v="64"/>
    <n v="48"/>
    <n v="16"/>
    <n v="0.25"/>
  </r>
  <r>
    <s v="ORD0687"/>
    <d v="2027-04-24T00:00:00"/>
    <x v="10"/>
    <x v="2"/>
    <s v="CUST0087"/>
    <x v="2"/>
    <x v="0"/>
    <x v="1"/>
    <x v="27"/>
    <x v="2"/>
    <n v="35"/>
    <n v="70"/>
    <n v="2"/>
    <x v="0"/>
    <x v="6"/>
    <x v="1"/>
    <n v="2"/>
    <s v="Delivered"/>
    <n v="140"/>
    <n v="76"/>
    <n v="64"/>
    <n v="0.45714285714285713"/>
  </r>
  <r>
    <s v="ORD0688"/>
    <d v="2027-04-25T00:00:00"/>
    <x v="10"/>
    <x v="2"/>
    <s v="CUST0064"/>
    <x v="0"/>
    <x v="0"/>
    <x v="0"/>
    <x v="8"/>
    <x v="3"/>
    <n v="18"/>
    <n v="45"/>
    <n v="3"/>
    <x v="3"/>
    <x v="8"/>
    <x v="3"/>
    <n v="2"/>
    <s v="Delivered"/>
    <n v="108"/>
    <n v="64"/>
    <n v="44"/>
    <n v="0.40740740740740738"/>
  </r>
  <r>
    <s v="ORD0689"/>
    <d v="2027-04-26T00:00:00"/>
    <x v="10"/>
    <x v="2"/>
    <s v="CUST0041"/>
    <x v="0"/>
    <x v="1"/>
    <x v="1"/>
    <x v="1"/>
    <x v="1"/>
    <n v="6"/>
    <n v="20"/>
    <n v="3"/>
    <x v="1"/>
    <x v="0"/>
    <x v="0"/>
    <n v="5"/>
    <s v="Delivered"/>
    <n v="51"/>
    <n v="32"/>
    <n v="19"/>
    <n v="0.37254901960784315"/>
  </r>
  <r>
    <s v="ORD0690"/>
    <d v="2027-04-27T00:00:00"/>
    <x v="10"/>
    <x v="2"/>
    <s v="CUST0329"/>
    <x v="2"/>
    <x v="1"/>
    <x v="5"/>
    <x v="9"/>
    <x v="3"/>
    <n v="15"/>
    <n v="35"/>
    <n v="1"/>
    <x v="3"/>
    <x v="11"/>
    <x v="3"/>
    <n v="4"/>
    <s v="Delivered"/>
    <n v="28"/>
    <n v="35"/>
    <n v="-7"/>
    <n v="-0.25"/>
  </r>
  <r>
    <s v="ORD0691"/>
    <d v="2027-04-28T00:00:00"/>
    <x v="10"/>
    <x v="2"/>
    <s v="CUST0261"/>
    <x v="2"/>
    <x v="2"/>
    <x v="0"/>
    <x v="28"/>
    <x v="3"/>
    <n v="12"/>
    <n v="30"/>
    <n v="4"/>
    <x v="1"/>
    <x v="3"/>
    <x v="0"/>
    <n v="4"/>
    <s v="Delivered"/>
    <n v="102"/>
    <n v="63"/>
    <n v="39"/>
    <n v="0.38235294117647056"/>
  </r>
  <r>
    <s v="ORD0692"/>
    <d v="2027-04-29T00:00:00"/>
    <x v="10"/>
    <x v="2"/>
    <s v="CUST0241"/>
    <x v="0"/>
    <x v="0"/>
    <x v="3"/>
    <x v="24"/>
    <x v="0"/>
    <n v="60"/>
    <n v="120"/>
    <n v="2"/>
    <x v="5"/>
    <x v="1"/>
    <x v="0"/>
    <n v="4"/>
    <s v="Delivered"/>
    <n v="216"/>
    <n v="133"/>
    <n v="83"/>
    <n v="0.38425925925925924"/>
  </r>
  <r>
    <s v="ORD0693"/>
    <d v="2027-04-30T00:00:00"/>
    <x v="10"/>
    <x v="2"/>
    <s v="CUST0007"/>
    <x v="0"/>
    <x v="3"/>
    <x v="4"/>
    <x v="13"/>
    <x v="0"/>
    <n v="100"/>
    <n v="170"/>
    <n v="2"/>
    <x v="4"/>
    <x v="7"/>
    <x v="2"/>
    <n v="5"/>
    <s v="Delivered"/>
    <n v="255"/>
    <n v="205"/>
    <n v="50"/>
    <n v="0.19607843137254902"/>
  </r>
  <r>
    <s v="ORD0694"/>
    <d v="2027-05-01T00:00:00"/>
    <x v="11"/>
    <x v="2"/>
    <s v="CUST0350"/>
    <x v="0"/>
    <x v="1"/>
    <x v="0"/>
    <x v="6"/>
    <x v="4"/>
    <n v="120"/>
    <n v="180"/>
    <n v="2"/>
    <x v="4"/>
    <x v="0"/>
    <x v="3"/>
    <n v="6"/>
    <s v="Delivered"/>
    <n v="270"/>
    <n v="254"/>
    <n v="16"/>
    <n v="5.9259259259259262E-2"/>
  </r>
  <r>
    <s v="ORD0695"/>
    <d v="2027-05-02T00:00:00"/>
    <x v="11"/>
    <x v="2"/>
    <s v="CUST0064"/>
    <x v="0"/>
    <x v="3"/>
    <x v="6"/>
    <x v="19"/>
    <x v="2"/>
    <n v="18"/>
    <n v="40"/>
    <n v="2"/>
    <x v="4"/>
    <x v="12"/>
    <x v="3"/>
    <n v="2"/>
    <s v="Delivered"/>
    <n v="60"/>
    <n v="45"/>
    <n v="15"/>
    <n v="0.25"/>
  </r>
  <r>
    <s v="ORD0696"/>
    <d v="2027-05-03T00:00:00"/>
    <x v="11"/>
    <x v="2"/>
    <s v="CUST0389"/>
    <x v="0"/>
    <x v="0"/>
    <x v="1"/>
    <x v="8"/>
    <x v="3"/>
    <n v="18"/>
    <n v="45"/>
    <n v="2"/>
    <x v="1"/>
    <x v="10"/>
    <x v="0"/>
    <n v="3"/>
    <s v="Delivered"/>
    <n v="76.5"/>
    <n v="47"/>
    <n v="29.5"/>
    <n v="0.38562091503267976"/>
  </r>
  <r>
    <s v="ORD0697"/>
    <d v="2027-05-04T00:00:00"/>
    <x v="11"/>
    <x v="2"/>
    <s v="CUST0365"/>
    <x v="0"/>
    <x v="3"/>
    <x v="5"/>
    <x v="16"/>
    <x v="4"/>
    <n v="70"/>
    <n v="110"/>
    <n v="2"/>
    <x v="3"/>
    <x v="10"/>
    <x v="0"/>
    <n v="4"/>
    <s v="Delivered"/>
    <n v="176"/>
    <n v="151"/>
    <n v="25"/>
    <n v="0.14204545454545456"/>
  </r>
  <r>
    <s v="ORD0698"/>
    <d v="2027-05-05T00:00:00"/>
    <x v="11"/>
    <x v="2"/>
    <s v="CUST0166"/>
    <x v="0"/>
    <x v="1"/>
    <x v="2"/>
    <x v="22"/>
    <x v="4"/>
    <n v="45"/>
    <n v="80"/>
    <n v="2"/>
    <x v="5"/>
    <x v="5"/>
    <x v="3"/>
    <n v="6"/>
    <s v="Returned"/>
    <n v="144"/>
    <n v="109"/>
    <n v="35"/>
    <n v="0.24305555555555555"/>
  </r>
  <r>
    <s v="ORD0699"/>
    <d v="2027-05-06T00:00:00"/>
    <x v="11"/>
    <x v="2"/>
    <s v="CUST0188"/>
    <x v="0"/>
    <x v="0"/>
    <x v="8"/>
    <x v="26"/>
    <x v="4"/>
    <n v="700"/>
    <n v="900"/>
    <n v="1"/>
    <x v="1"/>
    <x v="7"/>
    <x v="0"/>
    <n v="4"/>
    <s v="Delivered"/>
    <n v="765"/>
    <n v="705"/>
    <n v="60"/>
    <n v="7.8431372549019607E-2"/>
  </r>
  <r>
    <s v="ORD0700"/>
    <d v="2027-05-07T00:00:00"/>
    <x v="11"/>
    <x v="2"/>
    <s v="CUST0282"/>
    <x v="2"/>
    <x v="1"/>
    <x v="6"/>
    <x v="27"/>
    <x v="2"/>
    <n v="35"/>
    <n v="70"/>
    <n v="3"/>
    <x v="1"/>
    <x v="11"/>
    <x v="1"/>
    <n v="6"/>
    <s v="Delivered"/>
    <n v="178.5"/>
    <n v="125"/>
    <n v="53.5"/>
    <n v="0.29971988795518206"/>
  </r>
  <r>
    <s v="ORD0701"/>
    <d v="2027-05-08T00:00:00"/>
    <x v="11"/>
    <x v="2"/>
    <s v="CUST0296"/>
    <x v="0"/>
    <x v="2"/>
    <x v="8"/>
    <x v="17"/>
    <x v="1"/>
    <n v="18"/>
    <n v="45"/>
    <n v="4"/>
    <x v="1"/>
    <x v="10"/>
    <x v="3"/>
    <n v="4"/>
    <s v="Returned"/>
    <n v="153"/>
    <n v="83"/>
    <n v="70"/>
    <n v="0.45751633986928103"/>
  </r>
  <r>
    <s v="ORD0702"/>
    <d v="2027-05-09T00:00:00"/>
    <x v="11"/>
    <x v="2"/>
    <s v="CUST0037"/>
    <x v="0"/>
    <x v="3"/>
    <x v="8"/>
    <x v="7"/>
    <x v="1"/>
    <n v="18"/>
    <n v="40"/>
    <n v="4"/>
    <x v="2"/>
    <x v="12"/>
    <x v="1"/>
    <n v="4"/>
    <s v="Delivered"/>
    <n v="152"/>
    <n v="81"/>
    <n v="71"/>
    <n v="0.46710526315789475"/>
  </r>
  <r>
    <s v="ORD0703"/>
    <d v="2027-05-10T00:00:00"/>
    <x v="11"/>
    <x v="2"/>
    <s v="CUST0043"/>
    <x v="0"/>
    <x v="0"/>
    <x v="6"/>
    <x v="25"/>
    <x v="3"/>
    <n v="30"/>
    <n v="60"/>
    <n v="1"/>
    <x v="3"/>
    <x v="6"/>
    <x v="1"/>
    <n v="4"/>
    <s v="Delivered"/>
    <n v="48"/>
    <n v="36"/>
    <n v="12"/>
    <n v="0.25"/>
  </r>
  <r>
    <s v="ORD0704"/>
    <d v="2027-05-11T00:00:00"/>
    <x v="11"/>
    <x v="2"/>
    <s v="CUST0084"/>
    <x v="2"/>
    <x v="2"/>
    <x v="7"/>
    <x v="10"/>
    <x v="4"/>
    <n v="20"/>
    <n v="45"/>
    <n v="4"/>
    <x v="2"/>
    <x v="7"/>
    <x v="2"/>
    <n v="5"/>
    <s v="Delivered"/>
    <n v="171"/>
    <n v="85"/>
    <n v="86"/>
    <n v="0.50292397660818711"/>
  </r>
  <r>
    <s v="ORD0705"/>
    <d v="2027-05-12T00:00:00"/>
    <x v="11"/>
    <x v="2"/>
    <s v="CUST0099"/>
    <x v="1"/>
    <x v="3"/>
    <x v="2"/>
    <x v="9"/>
    <x v="3"/>
    <n v="15"/>
    <n v="35"/>
    <n v="3"/>
    <x v="1"/>
    <x v="4"/>
    <x v="3"/>
    <n v="4"/>
    <s v="Delivered"/>
    <n v="89.25"/>
    <n v="53"/>
    <n v="36.25"/>
    <n v="0.4061624649859944"/>
  </r>
  <r>
    <s v="ORD0706"/>
    <d v="2027-05-13T00:00:00"/>
    <x v="11"/>
    <x v="2"/>
    <s v="CUST0033"/>
    <x v="0"/>
    <x v="2"/>
    <x v="4"/>
    <x v="27"/>
    <x v="2"/>
    <n v="35"/>
    <n v="70"/>
    <n v="2"/>
    <x v="5"/>
    <x v="1"/>
    <x v="1"/>
    <n v="4"/>
    <s v="Delivered"/>
    <n v="126"/>
    <n v="83"/>
    <n v="43"/>
    <n v="0.34126984126984128"/>
  </r>
  <r>
    <s v="ORD0707"/>
    <d v="2027-05-14T00:00:00"/>
    <x v="11"/>
    <x v="2"/>
    <s v="CUST0054"/>
    <x v="2"/>
    <x v="0"/>
    <x v="0"/>
    <x v="7"/>
    <x v="1"/>
    <n v="18"/>
    <n v="40"/>
    <n v="4"/>
    <x v="5"/>
    <x v="9"/>
    <x v="1"/>
    <n v="4"/>
    <s v="Delivered"/>
    <n v="144"/>
    <n v="79"/>
    <n v="65"/>
    <n v="0.4513888888888889"/>
  </r>
  <r>
    <s v="ORD0708"/>
    <d v="2027-05-15T00:00:00"/>
    <x v="11"/>
    <x v="2"/>
    <s v="CUST0215"/>
    <x v="0"/>
    <x v="0"/>
    <x v="4"/>
    <x v="25"/>
    <x v="3"/>
    <n v="30"/>
    <n v="60"/>
    <n v="4"/>
    <x v="3"/>
    <x v="0"/>
    <x v="3"/>
    <n v="4"/>
    <s v="Delivered"/>
    <n v="192"/>
    <n v="134"/>
    <n v="58"/>
    <n v="0.30208333333333331"/>
  </r>
  <r>
    <s v="ORD0709"/>
    <d v="2027-05-16T00:00:00"/>
    <x v="11"/>
    <x v="2"/>
    <s v="CUST0185"/>
    <x v="0"/>
    <x v="2"/>
    <x v="2"/>
    <x v="10"/>
    <x v="4"/>
    <n v="20"/>
    <n v="45"/>
    <n v="3"/>
    <x v="4"/>
    <x v="3"/>
    <x v="3"/>
    <n v="2"/>
    <s v="Delivered"/>
    <n v="101.25"/>
    <n v="75"/>
    <n v="26.25"/>
    <n v="0.25925925925925924"/>
  </r>
  <r>
    <s v="ORD0710"/>
    <d v="2027-05-17T00:00:00"/>
    <x v="11"/>
    <x v="2"/>
    <s v="CUST0091"/>
    <x v="0"/>
    <x v="0"/>
    <x v="1"/>
    <x v="17"/>
    <x v="1"/>
    <n v="18"/>
    <n v="45"/>
    <n v="4"/>
    <x v="4"/>
    <x v="12"/>
    <x v="3"/>
    <n v="4"/>
    <s v="Delivered"/>
    <n v="135"/>
    <n v="81"/>
    <n v="54"/>
    <n v="0.4"/>
  </r>
  <r>
    <s v="ORD0711"/>
    <d v="2027-05-18T00:00:00"/>
    <x v="11"/>
    <x v="2"/>
    <s v="CUST0324"/>
    <x v="0"/>
    <x v="0"/>
    <x v="6"/>
    <x v="13"/>
    <x v="0"/>
    <n v="100"/>
    <n v="170"/>
    <n v="4"/>
    <x v="1"/>
    <x v="0"/>
    <x v="0"/>
    <n v="2"/>
    <s v="Delivered"/>
    <n v="578"/>
    <n v="414"/>
    <n v="164"/>
    <n v="0.2837370242214533"/>
  </r>
  <r>
    <s v="ORD0712"/>
    <d v="2027-05-19T00:00:00"/>
    <x v="11"/>
    <x v="2"/>
    <s v="CUST0204"/>
    <x v="1"/>
    <x v="2"/>
    <x v="4"/>
    <x v="15"/>
    <x v="2"/>
    <n v="40"/>
    <n v="85"/>
    <n v="6"/>
    <x v="5"/>
    <x v="3"/>
    <x v="3"/>
    <n v="5"/>
    <s v="Delivered"/>
    <n v="459"/>
    <n v="255"/>
    <n v="204"/>
    <n v="0.44444444444444442"/>
  </r>
  <r>
    <s v="ORD0713"/>
    <d v="2027-05-20T00:00:00"/>
    <x v="11"/>
    <x v="2"/>
    <s v="CUST0040"/>
    <x v="2"/>
    <x v="2"/>
    <x v="0"/>
    <x v="17"/>
    <x v="1"/>
    <n v="18"/>
    <n v="45"/>
    <n v="1"/>
    <x v="4"/>
    <x v="0"/>
    <x v="1"/>
    <n v="2"/>
    <s v="Delivered"/>
    <n v="33.75"/>
    <n v="32"/>
    <n v="1.75"/>
    <n v="5.185185185185185E-2"/>
  </r>
  <r>
    <s v="ORD0714"/>
    <d v="2027-05-21T00:00:00"/>
    <x v="11"/>
    <x v="2"/>
    <s v="CUST0077"/>
    <x v="0"/>
    <x v="1"/>
    <x v="7"/>
    <x v="17"/>
    <x v="1"/>
    <n v="18"/>
    <n v="45"/>
    <n v="3"/>
    <x v="2"/>
    <x v="3"/>
    <x v="2"/>
    <n v="6"/>
    <s v="Delivered"/>
    <n v="128.25"/>
    <n v="69"/>
    <n v="59.25"/>
    <n v="0.46198830409356723"/>
  </r>
  <r>
    <s v="ORD0715"/>
    <d v="2027-05-22T00:00:00"/>
    <x v="11"/>
    <x v="2"/>
    <s v="CUST0061"/>
    <x v="2"/>
    <x v="1"/>
    <x v="4"/>
    <x v="1"/>
    <x v="1"/>
    <n v="6"/>
    <n v="20"/>
    <n v="2"/>
    <x v="4"/>
    <x v="11"/>
    <x v="3"/>
    <n v="4"/>
    <s v="Delivered"/>
    <n v="30"/>
    <n v="32"/>
    <n v="-2"/>
    <n v="-6.6666666666666666E-2"/>
  </r>
  <r>
    <s v="ORD0716"/>
    <d v="2027-05-23T00:00:00"/>
    <x v="11"/>
    <x v="2"/>
    <s v="CUST0016"/>
    <x v="1"/>
    <x v="3"/>
    <x v="8"/>
    <x v="15"/>
    <x v="2"/>
    <n v="40"/>
    <n v="85"/>
    <n v="4"/>
    <x v="1"/>
    <x v="8"/>
    <x v="0"/>
    <n v="2"/>
    <s v="Delivered"/>
    <n v="289"/>
    <n v="170"/>
    <n v="119"/>
    <n v="0.41176470588235292"/>
  </r>
  <r>
    <s v="ORD0717"/>
    <d v="2027-05-24T00:00:00"/>
    <x v="11"/>
    <x v="2"/>
    <s v="CUST0238"/>
    <x v="0"/>
    <x v="0"/>
    <x v="1"/>
    <x v="21"/>
    <x v="0"/>
    <n v="50"/>
    <n v="95"/>
    <n v="2"/>
    <x v="5"/>
    <x v="9"/>
    <x v="1"/>
    <n v="2"/>
    <s v="Delivered"/>
    <n v="171"/>
    <n v="107"/>
    <n v="64"/>
    <n v="0.3742690058479532"/>
  </r>
  <r>
    <s v="ORD0718"/>
    <d v="2027-05-25T00:00:00"/>
    <x v="11"/>
    <x v="2"/>
    <s v="CUST0145"/>
    <x v="0"/>
    <x v="0"/>
    <x v="4"/>
    <x v="24"/>
    <x v="0"/>
    <n v="60"/>
    <n v="120"/>
    <n v="4"/>
    <x v="0"/>
    <x v="7"/>
    <x v="2"/>
    <n v="4"/>
    <s v="Delivered"/>
    <n v="480"/>
    <n v="245"/>
    <n v="235"/>
    <n v="0.48958333333333331"/>
  </r>
  <r>
    <s v="ORD0719"/>
    <d v="2027-05-26T00:00:00"/>
    <x v="11"/>
    <x v="2"/>
    <s v="CUST0122"/>
    <x v="0"/>
    <x v="0"/>
    <x v="4"/>
    <x v="9"/>
    <x v="3"/>
    <n v="15"/>
    <n v="35"/>
    <n v="3"/>
    <x v="2"/>
    <x v="3"/>
    <x v="1"/>
    <n v="5"/>
    <s v="Delivered"/>
    <n v="99.75"/>
    <n v="60"/>
    <n v="39.75"/>
    <n v="0.39849624060150374"/>
  </r>
  <r>
    <s v="ORD0720"/>
    <d v="2027-05-27T00:00:00"/>
    <x v="11"/>
    <x v="2"/>
    <s v="CUST0296"/>
    <x v="0"/>
    <x v="1"/>
    <x v="4"/>
    <x v="9"/>
    <x v="3"/>
    <n v="15"/>
    <n v="35"/>
    <n v="4"/>
    <x v="3"/>
    <x v="11"/>
    <x v="3"/>
    <n v="7"/>
    <s v="Delivered"/>
    <n v="112"/>
    <n v="80"/>
    <n v="32"/>
    <n v="0.2857142857142857"/>
  </r>
  <r>
    <s v="ORD0721"/>
    <d v="2027-05-28T00:00:00"/>
    <x v="11"/>
    <x v="2"/>
    <s v="CUST0093"/>
    <x v="0"/>
    <x v="0"/>
    <x v="4"/>
    <x v="5"/>
    <x v="0"/>
    <n v="90"/>
    <n v="160"/>
    <n v="4"/>
    <x v="1"/>
    <x v="10"/>
    <x v="1"/>
    <n v="2"/>
    <s v="Delivered"/>
    <n v="544"/>
    <n v="371"/>
    <n v="173"/>
    <n v="0.31801470588235292"/>
  </r>
  <r>
    <s v="ORD0722"/>
    <d v="2027-05-29T00:00:00"/>
    <x v="11"/>
    <x v="2"/>
    <s v="CUST0117"/>
    <x v="0"/>
    <x v="2"/>
    <x v="2"/>
    <x v="10"/>
    <x v="4"/>
    <n v="20"/>
    <n v="45"/>
    <n v="4"/>
    <x v="4"/>
    <x v="10"/>
    <x v="0"/>
    <n v="2"/>
    <s v="Delivered"/>
    <n v="135"/>
    <n v="91"/>
    <n v="44"/>
    <n v="0.32592592592592595"/>
  </r>
  <r>
    <s v="ORD0723"/>
    <d v="2027-05-30T00:00:00"/>
    <x v="11"/>
    <x v="2"/>
    <s v="CUST0101"/>
    <x v="0"/>
    <x v="2"/>
    <x v="4"/>
    <x v="0"/>
    <x v="0"/>
    <n v="35"/>
    <n v="70"/>
    <n v="4"/>
    <x v="3"/>
    <x v="10"/>
    <x v="1"/>
    <n v="4"/>
    <s v="Delivered"/>
    <n v="224"/>
    <n v="151"/>
    <n v="73"/>
    <n v="0.32589285714285715"/>
  </r>
  <r>
    <s v="ORD0724"/>
    <d v="2027-05-31T00:00:00"/>
    <x v="11"/>
    <x v="2"/>
    <s v="CUST0362"/>
    <x v="2"/>
    <x v="2"/>
    <x v="8"/>
    <x v="16"/>
    <x v="4"/>
    <n v="70"/>
    <n v="110"/>
    <n v="2"/>
    <x v="3"/>
    <x v="10"/>
    <x v="2"/>
    <n v="4"/>
    <s v="Delivered"/>
    <n v="176"/>
    <n v="151"/>
    <n v="25"/>
    <n v="0.14204545454545456"/>
  </r>
  <r>
    <s v="ORD0725"/>
    <d v="2027-06-01T00:00:00"/>
    <x v="0"/>
    <x v="2"/>
    <s v="CUST0250"/>
    <x v="0"/>
    <x v="0"/>
    <x v="2"/>
    <x v="1"/>
    <x v="1"/>
    <n v="6"/>
    <n v="20"/>
    <n v="1"/>
    <x v="2"/>
    <x v="4"/>
    <x v="2"/>
    <n v="5"/>
    <s v="Delivered"/>
    <n v="19"/>
    <n v="14"/>
    <n v="5"/>
    <n v="0.26315789473684209"/>
  </r>
  <r>
    <s v="ORD0726"/>
    <d v="2027-06-02T00:00:00"/>
    <x v="0"/>
    <x v="2"/>
    <s v="CUST0305"/>
    <x v="2"/>
    <x v="2"/>
    <x v="7"/>
    <x v="27"/>
    <x v="2"/>
    <n v="35"/>
    <n v="70"/>
    <n v="2"/>
    <x v="5"/>
    <x v="3"/>
    <x v="3"/>
    <n v="2"/>
    <s v="Delivered"/>
    <n v="126"/>
    <n v="85"/>
    <n v="41"/>
    <n v="0.32539682539682541"/>
  </r>
  <r>
    <s v="ORD0727"/>
    <d v="2027-06-03T00:00:00"/>
    <x v="0"/>
    <x v="2"/>
    <s v="CUST0203"/>
    <x v="0"/>
    <x v="3"/>
    <x v="8"/>
    <x v="10"/>
    <x v="4"/>
    <n v="20"/>
    <n v="45"/>
    <n v="3"/>
    <x v="1"/>
    <x v="2"/>
    <x v="2"/>
    <n v="4"/>
    <s v="Delivered"/>
    <n v="114.75"/>
    <n v="72"/>
    <n v="42.75"/>
    <n v="0.37254901960784315"/>
  </r>
  <r>
    <s v="ORD0728"/>
    <d v="2027-06-04T00:00:00"/>
    <x v="0"/>
    <x v="2"/>
    <s v="CUST0216"/>
    <x v="0"/>
    <x v="2"/>
    <x v="1"/>
    <x v="26"/>
    <x v="4"/>
    <n v="700"/>
    <n v="900"/>
    <n v="1"/>
    <x v="5"/>
    <x v="9"/>
    <x v="2"/>
    <n v="4"/>
    <s v="Delivered"/>
    <n v="810"/>
    <n v="707"/>
    <n v="103"/>
    <n v="0.12716049382716049"/>
  </r>
  <r>
    <s v="ORD0729"/>
    <d v="2027-06-05T00:00:00"/>
    <x v="0"/>
    <x v="2"/>
    <s v="CUST0395"/>
    <x v="0"/>
    <x v="2"/>
    <x v="1"/>
    <x v="4"/>
    <x v="4"/>
    <n v="450"/>
    <n v="620"/>
    <n v="2"/>
    <x v="3"/>
    <x v="1"/>
    <x v="2"/>
    <n v="5"/>
    <s v="Delivered"/>
    <n v="992"/>
    <n v="913"/>
    <n v="79"/>
    <n v="7.9637096774193547E-2"/>
  </r>
  <r>
    <s v="ORD0730"/>
    <d v="2027-06-06T00:00:00"/>
    <x v="0"/>
    <x v="2"/>
    <s v="CUST0138"/>
    <x v="2"/>
    <x v="3"/>
    <x v="9"/>
    <x v="17"/>
    <x v="1"/>
    <n v="18"/>
    <n v="45"/>
    <n v="3"/>
    <x v="3"/>
    <x v="8"/>
    <x v="2"/>
    <n v="4"/>
    <s v="Delivered"/>
    <n v="108"/>
    <n v="64"/>
    <n v="44"/>
    <n v="0.40740740740740738"/>
  </r>
  <r>
    <s v="ORD0731"/>
    <d v="2027-06-07T00:00:00"/>
    <x v="0"/>
    <x v="2"/>
    <s v="CUST0394"/>
    <x v="0"/>
    <x v="0"/>
    <x v="8"/>
    <x v="10"/>
    <x v="4"/>
    <n v="20"/>
    <n v="45"/>
    <n v="2"/>
    <x v="5"/>
    <x v="3"/>
    <x v="1"/>
    <n v="4"/>
    <s v="Delivered"/>
    <n v="81"/>
    <n v="55"/>
    <n v="26"/>
    <n v="0.32098765432098764"/>
  </r>
  <r>
    <s v="ORD0732"/>
    <d v="2027-06-08T00:00:00"/>
    <x v="0"/>
    <x v="2"/>
    <s v="CUST0197"/>
    <x v="1"/>
    <x v="3"/>
    <x v="9"/>
    <x v="24"/>
    <x v="0"/>
    <n v="60"/>
    <n v="120"/>
    <n v="6"/>
    <x v="3"/>
    <x v="12"/>
    <x v="0"/>
    <n v="3"/>
    <s v="Delivered"/>
    <n v="576"/>
    <n v="369"/>
    <n v="207"/>
    <n v="0.359375"/>
  </r>
  <r>
    <s v="ORD0733"/>
    <d v="2027-06-09T00:00:00"/>
    <x v="0"/>
    <x v="2"/>
    <s v="CUST0222"/>
    <x v="0"/>
    <x v="0"/>
    <x v="0"/>
    <x v="29"/>
    <x v="2"/>
    <n v="20"/>
    <n v="50"/>
    <n v="2"/>
    <x v="4"/>
    <x v="1"/>
    <x v="1"/>
    <n v="2"/>
    <s v="Delivered"/>
    <n v="75"/>
    <n v="53"/>
    <n v="22"/>
    <n v="0.29333333333333333"/>
  </r>
  <r>
    <s v="ORD0734"/>
    <d v="2027-06-10T00:00:00"/>
    <x v="0"/>
    <x v="2"/>
    <s v="CUST0354"/>
    <x v="0"/>
    <x v="0"/>
    <x v="3"/>
    <x v="20"/>
    <x v="1"/>
    <n v="5"/>
    <n v="15"/>
    <n v="1"/>
    <x v="1"/>
    <x v="8"/>
    <x v="3"/>
    <n v="2"/>
    <s v="Delivered"/>
    <n v="12.75"/>
    <n v="15"/>
    <n v="-2.25"/>
    <n v="-0.17647058823529413"/>
  </r>
  <r>
    <s v="ORD0735"/>
    <d v="2027-06-11T00:00:00"/>
    <x v="0"/>
    <x v="2"/>
    <s v="CUST0012"/>
    <x v="1"/>
    <x v="1"/>
    <x v="9"/>
    <x v="4"/>
    <x v="4"/>
    <n v="450"/>
    <n v="620"/>
    <n v="6"/>
    <x v="1"/>
    <x v="15"/>
    <x v="3"/>
    <n v="4"/>
    <s v="Delivered"/>
    <n v="3162"/>
    <n v="2717"/>
    <n v="445"/>
    <n v="0.14073371283997471"/>
  </r>
  <r>
    <s v="ORD0736"/>
    <d v="2027-06-12T00:00:00"/>
    <x v="0"/>
    <x v="2"/>
    <s v="CUST0073"/>
    <x v="0"/>
    <x v="3"/>
    <x v="2"/>
    <x v="28"/>
    <x v="3"/>
    <n v="12"/>
    <n v="30"/>
    <n v="2"/>
    <x v="1"/>
    <x v="7"/>
    <x v="3"/>
    <n v="2"/>
    <s v="Delivered"/>
    <n v="51"/>
    <n v="29"/>
    <n v="22"/>
    <n v="0.43137254901960786"/>
  </r>
  <r>
    <s v="ORD0737"/>
    <d v="2027-06-13T00:00:00"/>
    <x v="0"/>
    <x v="2"/>
    <s v="CUST0009"/>
    <x v="0"/>
    <x v="2"/>
    <x v="5"/>
    <x v="22"/>
    <x v="4"/>
    <n v="45"/>
    <n v="80"/>
    <n v="4"/>
    <x v="0"/>
    <x v="3"/>
    <x v="2"/>
    <n v="4"/>
    <s v="Delivered"/>
    <n v="320"/>
    <n v="195"/>
    <n v="125"/>
    <n v="0.390625"/>
  </r>
  <r>
    <s v="ORD0738"/>
    <d v="2027-06-14T00:00:00"/>
    <x v="0"/>
    <x v="2"/>
    <s v="CUST0361"/>
    <x v="0"/>
    <x v="3"/>
    <x v="4"/>
    <x v="12"/>
    <x v="1"/>
    <n v="8"/>
    <n v="25"/>
    <n v="4"/>
    <x v="1"/>
    <x v="3"/>
    <x v="1"/>
    <n v="2"/>
    <s v="Delivered"/>
    <n v="85"/>
    <n v="47"/>
    <n v="38"/>
    <n v="0.44705882352941179"/>
  </r>
  <r>
    <s v="ORD0739"/>
    <d v="2027-06-15T00:00:00"/>
    <x v="0"/>
    <x v="2"/>
    <s v="CUST0026"/>
    <x v="2"/>
    <x v="0"/>
    <x v="5"/>
    <x v="8"/>
    <x v="3"/>
    <n v="18"/>
    <n v="45"/>
    <n v="2"/>
    <x v="5"/>
    <x v="1"/>
    <x v="3"/>
    <n v="4"/>
    <s v="Delivered"/>
    <n v="81"/>
    <n v="49"/>
    <n v="32"/>
    <n v="0.39506172839506171"/>
  </r>
  <r>
    <s v="ORD0740"/>
    <d v="2027-06-16T00:00:00"/>
    <x v="0"/>
    <x v="2"/>
    <s v="CUST0334"/>
    <x v="0"/>
    <x v="1"/>
    <x v="9"/>
    <x v="8"/>
    <x v="3"/>
    <n v="18"/>
    <n v="45"/>
    <n v="1"/>
    <x v="1"/>
    <x v="15"/>
    <x v="0"/>
    <n v="6"/>
    <s v="Delivered"/>
    <n v="38.25"/>
    <n v="35"/>
    <n v="3.25"/>
    <n v="8.4967320261437912E-2"/>
  </r>
  <r>
    <s v="ORD0741"/>
    <d v="2027-06-17T00:00:00"/>
    <x v="0"/>
    <x v="2"/>
    <s v="CUST0253"/>
    <x v="0"/>
    <x v="2"/>
    <x v="8"/>
    <x v="26"/>
    <x v="4"/>
    <n v="700"/>
    <n v="900"/>
    <n v="1"/>
    <x v="5"/>
    <x v="3"/>
    <x v="1"/>
    <n v="2"/>
    <s v="Delivered"/>
    <n v="810"/>
    <n v="715"/>
    <n v="95"/>
    <n v="0.11728395061728394"/>
  </r>
  <r>
    <s v="ORD0742"/>
    <d v="2027-06-18T00:00:00"/>
    <x v="0"/>
    <x v="2"/>
    <s v="CUST0214"/>
    <x v="1"/>
    <x v="1"/>
    <x v="1"/>
    <x v="1"/>
    <x v="1"/>
    <n v="6"/>
    <n v="20"/>
    <n v="6"/>
    <x v="1"/>
    <x v="13"/>
    <x v="3"/>
    <n v="4"/>
    <s v="Returned"/>
    <n v="102"/>
    <n v="52"/>
    <n v="50"/>
    <n v="0.49019607843137253"/>
  </r>
  <r>
    <s v="ORD0743"/>
    <d v="2027-06-19T00:00:00"/>
    <x v="0"/>
    <x v="2"/>
    <s v="CUST0143"/>
    <x v="0"/>
    <x v="3"/>
    <x v="1"/>
    <x v="4"/>
    <x v="4"/>
    <n v="450"/>
    <n v="620"/>
    <n v="4"/>
    <x v="5"/>
    <x v="8"/>
    <x v="2"/>
    <n v="5"/>
    <s v="Delivered"/>
    <n v="2232"/>
    <n v="1810"/>
    <n v="422"/>
    <n v="0.18906810035842295"/>
  </r>
  <r>
    <s v="ORD0744"/>
    <d v="2027-06-20T00:00:00"/>
    <x v="0"/>
    <x v="2"/>
    <s v="CUST0187"/>
    <x v="0"/>
    <x v="2"/>
    <x v="3"/>
    <x v="14"/>
    <x v="0"/>
    <n v="20"/>
    <n v="45"/>
    <n v="1"/>
    <x v="4"/>
    <x v="1"/>
    <x v="1"/>
    <n v="2"/>
    <s v="Delivered"/>
    <n v="33.75"/>
    <n v="33"/>
    <n v="0.75"/>
    <n v="2.2222222222222223E-2"/>
  </r>
  <r>
    <s v="ORD0745"/>
    <d v="2027-06-21T00:00:00"/>
    <x v="0"/>
    <x v="2"/>
    <s v="CUST0035"/>
    <x v="2"/>
    <x v="2"/>
    <x v="7"/>
    <x v="23"/>
    <x v="2"/>
    <n v="10"/>
    <n v="25"/>
    <n v="3"/>
    <x v="1"/>
    <x v="10"/>
    <x v="3"/>
    <n v="3"/>
    <s v="Delivered"/>
    <n v="63.75"/>
    <n v="41"/>
    <n v="22.75"/>
    <n v="0.35686274509803922"/>
  </r>
  <r>
    <s v="ORD0746"/>
    <d v="2027-06-22T00:00:00"/>
    <x v="0"/>
    <x v="2"/>
    <s v="CUST0195"/>
    <x v="0"/>
    <x v="1"/>
    <x v="1"/>
    <x v="14"/>
    <x v="0"/>
    <n v="20"/>
    <n v="45"/>
    <n v="4"/>
    <x v="0"/>
    <x v="5"/>
    <x v="0"/>
    <n v="4"/>
    <s v="Delivered"/>
    <n v="180"/>
    <n v="99"/>
    <n v="81"/>
    <n v="0.45"/>
  </r>
  <r>
    <s v="ORD0747"/>
    <d v="2027-06-23T00:00:00"/>
    <x v="0"/>
    <x v="2"/>
    <s v="CUST0199"/>
    <x v="0"/>
    <x v="1"/>
    <x v="1"/>
    <x v="17"/>
    <x v="1"/>
    <n v="18"/>
    <n v="45"/>
    <n v="1"/>
    <x v="3"/>
    <x v="5"/>
    <x v="0"/>
    <n v="5"/>
    <s v="Delivered"/>
    <n v="36"/>
    <n v="37"/>
    <n v="-1"/>
    <n v="-2.7777777777777776E-2"/>
  </r>
  <r>
    <s v="ORD0748"/>
    <d v="2027-06-24T00:00:00"/>
    <x v="0"/>
    <x v="2"/>
    <s v="CUST0139"/>
    <x v="0"/>
    <x v="3"/>
    <x v="3"/>
    <x v="28"/>
    <x v="3"/>
    <n v="12"/>
    <n v="30"/>
    <n v="4"/>
    <x v="0"/>
    <x v="1"/>
    <x v="2"/>
    <n v="5"/>
    <s v="Delivered"/>
    <n v="120"/>
    <n v="61"/>
    <n v="59"/>
    <n v="0.49166666666666664"/>
  </r>
  <r>
    <s v="ORD0749"/>
    <d v="2027-06-25T00:00:00"/>
    <x v="0"/>
    <x v="2"/>
    <s v="CUST0281"/>
    <x v="2"/>
    <x v="2"/>
    <x v="7"/>
    <x v="16"/>
    <x v="4"/>
    <n v="70"/>
    <n v="110"/>
    <n v="4"/>
    <x v="5"/>
    <x v="12"/>
    <x v="1"/>
    <n v="3"/>
    <s v="Delivered"/>
    <n v="396"/>
    <n v="289"/>
    <n v="107"/>
    <n v="0.27020202020202022"/>
  </r>
  <r>
    <s v="ORD0750"/>
    <d v="2027-06-26T00:00:00"/>
    <x v="0"/>
    <x v="2"/>
    <s v="CUST0248"/>
    <x v="2"/>
    <x v="3"/>
    <x v="0"/>
    <x v="27"/>
    <x v="2"/>
    <n v="35"/>
    <n v="70"/>
    <n v="3"/>
    <x v="4"/>
    <x v="6"/>
    <x v="3"/>
    <n v="2"/>
    <s v="Delivered"/>
    <n v="157.5"/>
    <n v="111"/>
    <n v="46.5"/>
    <n v="0.29523809523809524"/>
  </r>
  <r>
    <s v="ORD0751"/>
    <d v="2027-06-27T00:00:00"/>
    <x v="0"/>
    <x v="2"/>
    <s v="CUST0267"/>
    <x v="0"/>
    <x v="1"/>
    <x v="9"/>
    <x v="8"/>
    <x v="3"/>
    <n v="18"/>
    <n v="45"/>
    <n v="2"/>
    <x v="1"/>
    <x v="0"/>
    <x v="3"/>
    <n v="5"/>
    <s v="Delivered"/>
    <n v="76.5"/>
    <n v="50"/>
    <n v="26.5"/>
    <n v="0.34640522875816993"/>
  </r>
  <r>
    <s v="ORD0752"/>
    <d v="2027-06-28T00:00:00"/>
    <x v="0"/>
    <x v="2"/>
    <s v="CUST0190"/>
    <x v="0"/>
    <x v="0"/>
    <x v="1"/>
    <x v="4"/>
    <x v="4"/>
    <n v="450"/>
    <n v="620"/>
    <n v="4"/>
    <x v="4"/>
    <x v="8"/>
    <x v="2"/>
    <n v="2"/>
    <s v="Returned"/>
    <n v="1860"/>
    <n v="1810"/>
    <n v="50"/>
    <n v="2.6881720430107527E-2"/>
  </r>
  <r>
    <s v="ORD0753"/>
    <d v="2027-06-29T00:00:00"/>
    <x v="0"/>
    <x v="2"/>
    <s v="CUST0396"/>
    <x v="0"/>
    <x v="3"/>
    <x v="1"/>
    <x v="7"/>
    <x v="1"/>
    <n v="18"/>
    <n v="40"/>
    <n v="1"/>
    <x v="1"/>
    <x v="3"/>
    <x v="1"/>
    <n v="3"/>
    <s v="Delivered"/>
    <n v="34"/>
    <n v="33"/>
    <n v="1"/>
    <n v="2.9411764705882353E-2"/>
  </r>
  <r>
    <s v="ORD0754"/>
    <d v="2027-06-30T00:00:00"/>
    <x v="0"/>
    <x v="2"/>
    <s v="CUST0150"/>
    <x v="1"/>
    <x v="3"/>
    <x v="4"/>
    <x v="7"/>
    <x v="1"/>
    <n v="18"/>
    <n v="40"/>
    <n v="7"/>
    <x v="2"/>
    <x v="10"/>
    <x v="1"/>
    <n v="4"/>
    <s v="Delivered"/>
    <n v="266"/>
    <n v="137"/>
    <n v="129"/>
    <n v="0.48496240601503759"/>
  </r>
  <r>
    <s v="ORD0755"/>
    <d v="2027-07-01T00:00:00"/>
    <x v="1"/>
    <x v="2"/>
    <s v="CUST0284"/>
    <x v="1"/>
    <x v="3"/>
    <x v="5"/>
    <x v="7"/>
    <x v="1"/>
    <n v="18"/>
    <n v="40"/>
    <n v="5"/>
    <x v="1"/>
    <x v="4"/>
    <x v="0"/>
    <n v="2"/>
    <s v="Delivered"/>
    <n v="170"/>
    <n v="98"/>
    <n v="72"/>
    <n v="0.42352941176470588"/>
  </r>
  <r>
    <s v="ORD0756"/>
    <d v="2027-07-02T00:00:00"/>
    <x v="1"/>
    <x v="2"/>
    <s v="CUST0068"/>
    <x v="1"/>
    <x v="2"/>
    <x v="1"/>
    <x v="0"/>
    <x v="0"/>
    <n v="35"/>
    <n v="70"/>
    <n v="8"/>
    <x v="3"/>
    <x v="2"/>
    <x v="2"/>
    <n v="5"/>
    <s v="Cancelled"/>
    <n v="448"/>
    <n v="292"/>
    <n v="156"/>
    <n v="0.3482142857142857"/>
  </r>
  <r>
    <s v="ORD0757"/>
    <d v="2027-07-03T00:00:00"/>
    <x v="1"/>
    <x v="2"/>
    <s v="CUST0082"/>
    <x v="0"/>
    <x v="2"/>
    <x v="7"/>
    <x v="9"/>
    <x v="3"/>
    <n v="15"/>
    <n v="35"/>
    <n v="1"/>
    <x v="1"/>
    <x v="1"/>
    <x v="0"/>
    <n v="2"/>
    <s v="Delivered"/>
    <n v="29.75"/>
    <n v="28"/>
    <n v="1.75"/>
    <n v="5.8823529411764705E-2"/>
  </r>
  <r>
    <s v="ORD0758"/>
    <d v="2027-07-04T00:00:00"/>
    <x v="1"/>
    <x v="2"/>
    <s v="CUST0336"/>
    <x v="0"/>
    <x v="3"/>
    <x v="2"/>
    <x v="19"/>
    <x v="2"/>
    <n v="18"/>
    <n v="40"/>
    <n v="4"/>
    <x v="0"/>
    <x v="12"/>
    <x v="3"/>
    <n v="5"/>
    <s v="Delivered"/>
    <n v="160"/>
    <n v="81"/>
    <n v="79"/>
    <n v="0.49375000000000002"/>
  </r>
  <r>
    <s v="ORD0759"/>
    <d v="2027-07-05T00:00:00"/>
    <x v="1"/>
    <x v="2"/>
    <s v="CUST0296"/>
    <x v="2"/>
    <x v="0"/>
    <x v="7"/>
    <x v="21"/>
    <x v="0"/>
    <n v="50"/>
    <n v="95"/>
    <n v="1"/>
    <x v="4"/>
    <x v="10"/>
    <x v="0"/>
    <n v="2"/>
    <s v="Delivered"/>
    <n v="71.25"/>
    <n v="61"/>
    <n v="10.25"/>
    <n v="0.14385964912280702"/>
  </r>
  <r>
    <s v="ORD0760"/>
    <d v="2027-07-06T00:00:00"/>
    <x v="1"/>
    <x v="2"/>
    <s v="CUST0264"/>
    <x v="1"/>
    <x v="0"/>
    <x v="2"/>
    <x v="19"/>
    <x v="2"/>
    <n v="18"/>
    <n v="40"/>
    <n v="6"/>
    <x v="2"/>
    <x v="12"/>
    <x v="3"/>
    <n v="4"/>
    <s v="Delivered"/>
    <n v="228"/>
    <n v="117"/>
    <n v="111"/>
    <n v="0.48684210526315791"/>
  </r>
  <r>
    <s v="ORD0761"/>
    <d v="2027-07-07T00:00:00"/>
    <x v="1"/>
    <x v="2"/>
    <s v="CUST0019"/>
    <x v="0"/>
    <x v="2"/>
    <x v="4"/>
    <x v="22"/>
    <x v="4"/>
    <n v="45"/>
    <n v="80"/>
    <n v="1"/>
    <x v="3"/>
    <x v="3"/>
    <x v="0"/>
    <n v="4"/>
    <s v="Returned"/>
    <n v="64"/>
    <n v="60"/>
    <n v="4"/>
    <n v="6.25E-2"/>
  </r>
  <r>
    <s v="ORD0762"/>
    <d v="2027-07-08T00:00:00"/>
    <x v="1"/>
    <x v="2"/>
    <s v="CUST0309"/>
    <x v="1"/>
    <x v="3"/>
    <x v="8"/>
    <x v="7"/>
    <x v="1"/>
    <n v="18"/>
    <n v="40"/>
    <n v="6"/>
    <x v="3"/>
    <x v="10"/>
    <x v="1"/>
    <n v="4"/>
    <s v="Delivered"/>
    <n v="192"/>
    <n v="119"/>
    <n v="73"/>
    <n v="0.38020833333333331"/>
  </r>
  <r>
    <s v="ORD0763"/>
    <d v="2027-07-09T00:00:00"/>
    <x v="1"/>
    <x v="2"/>
    <s v="CUST0342"/>
    <x v="0"/>
    <x v="1"/>
    <x v="9"/>
    <x v="5"/>
    <x v="0"/>
    <n v="90"/>
    <n v="160"/>
    <n v="4"/>
    <x v="3"/>
    <x v="5"/>
    <x v="1"/>
    <n v="4"/>
    <s v="Delivered"/>
    <n v="512"/>
    <n v="379"/>
    <n v="133"/>
    <n v="0.259765625"/>
  </r>
  <r>
    <s v="ORD0764"/>
    <d v="2027-07-10T00:00:00"/>
    <x v="1"/>
    <x v="2"/>
    <s v="CUST0255"/>
    <x v="0"/>
    <x v="1"/>
    <x v="1"/>
    <x v="2"/>
    <x v="2"/>
    <n v="25"/>
    <n v="55"/>
    <n v="4"/>
    <x v="3"/>
    <x v="0"/>
    <x v="0"/>
    <n v="4"/>
    <s v="Delivered"/>
    <n v="176"/>
    <n v="114"/>
    <n v="62"/>
    <n v="0.35227272727272729"/>
  </r>
  <r>
    <s v="ORD0765"/>
    <d v="2027-07-11T00:00:00"/>
    <x v="1"/>
    <x v="2"/>
    <s v="CUST0196"/>
    <x v="0"/>
    <x v="1"/>
    <x v="6"/>
    <x v="6"/>
    <x v="4"/>
    <n v="120"/>
    <n v="180"/>
    <n v="4"/>
    <x v="4"/>
    <x v="3"/>
    <x v="3"/>
    <n v="4"/>
    <s v="Delivered"/>
    <n v="540"/>
    <n v="495"/>
    <n v="45"/>
    <n v="8.3333333333333329E-2"/>
  </r>
  <r>
    <s v="ORD0766"/>
    <d v="2027-07-12T00:00:00"/>
    <x v="1"/>
    <x v="2"/>
    <s v="CUST0030"/>
    <x v="1"/>
    <x v="0"/>
    <x v="8"/>
    <x v="11"/>
    <x v="1"/>
    <n v="22"/>
    <n v="60"/>
    <n v="8"/>
    <x v="4"/>
    <x v="8"/>
    <x v="3"/>
    <n v="2"/>
    <s v="Returned"/>
    <n v="360"/>
    <n v="186"/>
    <n v="174"/>
    <n v="0.48333333333333334"/>
  </r>
  <r>
    <s v="ORD0767"/>
    <d v="2027-07-13T00:00:00"/>
    <x v="1"/>
    <x v="2"/>
    <s v="CUST0397"/>
    <x v="1"/>
    <x v="3"/>
    <x v="0"/>
    <x v="21"/>
    <x v="0"/>
    <n v="50"/>
    <n v="95"/>
    <n v="6"/>
    <x v="1"/>
    <x v="1"/>
    <x v="0"/>
    <n v="2"/>
    <s v="Delivered"/>
    <n v="484.5"/>
    <n v="313"/>
    <n v="171.5"/>
    <n v="0.3539731682146543"/>
  </r>
  <r>
    <s v="ORD0768"/>
    <d v="2027-07-14T00:00:00"/>
    <x v="1"/>
    <x v="2"/>
    <s v="CUST0027"/>
    <x v="0"/>
    <x v="0"/>
    <x v="3"/>
    <x v="17"/>
    <x v="1"/>
    <n v="18"/>
    <n v="45"/>
    <n v="4"/>
    <x v="2"/>
    <x v="3"/>
    <x v="1"/>
    <n v="4"/>
    <s v="Delivered"/>
    <n v="171"/>
    <n v="87"/>
    <n v="84"/>
    <n v="0.49122807017543857"/>
  </r>
  <r>
    <s v="ORD0769"/>
    <d v="2027-07-15T00:00:00"/>
    <x v="1"/>
    <x v="2"/>
    <s v="CUST0294"/>
    <x v="1"/>
    <x v="0"/>
    <x v="3"/>
    <x v="26"/>
    <x v="4"/>
    <n v="700"/>
    <n v="900"/>
    <n v="6"/>
    <x v="2"/>
    <x v="8"/>
    <x v="2"/>
    <n v="4"/>
    <s v="Returned"/>
    <n v="5130"/>
    <n v="4210"/>
    <n v="920"/>
    <n v="0.17933723196881091"/>
  </r>
  <r>
    <s v="ORD0770"/>
    <d v="2027-07-16T00:00:00"/>
    <x v="1"/>
    <x v="2"/>
    <s v="CUST0346"/>
    <x v="0"/>
    <x v="0"/>
    <x v="7"/>
    <x v="14"/>
    <x v="0"/>
    <n v="20"/>
    <n v="45"/>
    <n v="2"/>
    <x v="5"/>
    <x v="9"/>
    <x v="3"/>
    <n v="2"/>
    <s v="Delivered"/>
    <n v="81"/>
    <n v="47"/>
    <n v="34"/>
    <n v="0.41975308641975306"/>
  </r>
  <r>
    <s v="ORD0771"/>
    <d v="2027-07-17T00:00:00"/>
    <x v="1"/>
    <x v="2"/>
    <s v="CUST0244"/>
    <x v="0"/>
    <x v="1"/>
    <x v="7"/>
    <x v="1"/>
    <x v="1"/>
    <n v="6"/>
    <n v="20"/>
    <n v="2"/>
    <x v="0"/>
    <x v="5"/>
    <x v="2"/>
    <n v="7"/>
    <s v="Delivered"/>
    <n v="40"/>
    <n v="31"/>
    <n v="9"/>
    <n v="0.22500000000000001"/>
  </r>
  <r>
    <s v="ORD0772"/>
    <d v="2027-07-18T00:00:00"/>
    <x v="1"/>
    <x v="2"/>
    <s v="CUST0160"/>
    <x v="0"/>
    <x v="1"/>
    <x v="1"/>
    <x v="15"/>
    <x v="2"/>
    <n v="40"/>
    <n v="85"/>
    <n v="4"/>
    <x v="1"/>
    <x v="1"/>
    <x v="1"/>
    <n v="4"/>
    <s v="Delivered"/>
    <n v="289"/>
    <n v="173"/>
    <n v="116"/>
    <n v="0.40138408304498269"/>
  </r>
  <r>
    <s v="ORD0773"/>
    <d v="2027-07-19T00:00:00"/>
    <x v="1"/>
    <x v="2"/>
    <s v="CUST0170"/>
    <x v="0"/>
    <x v="3"/>
    <x v="2"/>
    <x v="24"/>
    <x v="0"/>
    <n v="60"/>
    <n v="120"/>
    <n v="1"/>
    <x v="1"/>
    <x v="12"/>
    <x v="2"/>
    <n v="3"/>
    <s v="Delivered"/>
    <n v="102"/>
    <n v="69"/>
    <n v="33"/>
    <n v="0.3235294117647059"/>
  </r>
  <r>
    <s v="ORD0774"/>
    <d v="2027-07-20T00:00:00"/>
    <x v="1"/>
    <x v="2"/>
    <s v="CUST0320"/>
    <x v="1"/>
    <x v="3"/>
    <x v="4"/>
    <x v="22"/>
    <x v="4"/>
    <n v="45"/>
    <n v="80"/>
    <n v="6"/>
    <x v="5"/>
    <x v="10"/>
    <x v="3"/>
    <n v="3"/>
    <s v="Delivered"/>
    <n v="432"/>
    <n v="281"/>
    <n v="151"/>
    <n v="0.34953703703703703"/>
  </r>
  <r>
    <s v="ORD0775"/>
    <d v="2027-07-21T00:00:00"/>
    <x v="1"/>
    <x v="2"/>
    <s v="CUST0146"/>
    <x v="2"/>
    <x v="2"/>
    <x v="8"/>
    <x v="14"/>
    <x v="0"/>
    <n v="20"/>
    <n v="45"/>
    <n v="4"/>
    <x v="5"/>
    <x v="4"/>
    <x v="3"/>
    <n v="4"/>
    <s v="Delivered"/>
    <n v="162"/>
    <n v="88"/>
    <n v="74"/>
    <n v="0.4567901234567901"/>
  </r>
  <r>
    <s v="ORD0776"/>
    <d v="2027-07-22T00:00:00"/>
    <x v="1"/>
    <x v="2"/>
    <s v="CUST0272"/>
    <x v="0"/>
    <x v="0"/>
    <x v="7"/>
    <x v="23"/>
    <x v="2"/>
    <n v="10"/>
    <n v="25"/>
    <n v="3"/>
    <x v="3"/>
    <x v="1"/>
    <x v="2"/>
    <n v="3"/>
    <s v="Delivered"/>
    <n v="60"/>
    <n v="43"/>
    <n v="17"/>
    <n v="0.28333333333333333"/>
  </r>
  <r>
    <s v="ORD0777"/>
    <d v="2027-07-23T00:00:00"/>
    <x v="1"/>
    <x v="2"/>
    <s v="CUST0399"/>
    <x v="0"/>
    <x v="2"/>
    <x v="9"/>
    <x v="29"/>
    <x v="2"/>
    <n v="20"/>
    <n v="50"/>
    <n v="1"/>
    <x v="1"/>
    <x v="0"/>
    <x v="3"/>
    <n v="3"/>
    <s v="Delivered"/>
    <n v="42.5"/>
    <n v="34"/>
    <n v="8.5"/>
    <n v="0.2"/>
  </r>
  <r>
    <s v="ORD0778"/>
    <d v="2027-07-24T00:00:00"/>
    <x v="1"/>
    <x v="2"/>
    <s v="CUST0120"/>
    <x v="2"/>
    <x v="2"/>
    <x v="6"/>
    <x v="10"/>
    <x v="4"/>
    <n v="20"/>
    <n v="45"/>
    <n v="1"/>
    <x v="3"/>
    <x v="12"/>
    <x v="0"/>
    <n v="2"/>
    <s v="Delivered"/>
    <n v="36"/>
    <n v="29"/>
    <n v="7"/>
    <n v="0.19444444444444445"/>
  </r>
  <r>
    <s v="ORD0779"/>
    <d v="2027-07-25T00:00:00"/>
    <x v="1"/>
    <x v="2"/>
    <s v="CUST0383"/>
    <x v="2"/>
    <x v="2"/>
    <x v="4"/>
    <x v="21"/>
    <x v="0"/>
    <n v="50"/>
    <n v="95"/>
    <n v="1"/>
    <x v="1"/>
    <x v="10"/>
    <x v="3"/>
    <n v="2"/>
    <s v="Delivered"/>
    <n v="80.75"/>
    <n v="61"/>
    <n v="19.75"/>
    <n v="0.24458204334365324"/>
  </r>
  <r>
    <s v="ORD0780"/>
    <d v="2027-07-26T00:00:00"/>
    <x v="1"/>
    <x v="2"/>
    <s v="CUST0237"/>
    <x v="1"/>
    <x v="3"/>
    <x v="3"/>
    <x v="25"/>
    <x v="3"/>
    <n v="30"/>
    <n v="60"/>
    <n v="2"/>
    <x v="5"/>
    <x v="1"/>
    <x v="2"/>
    <n v="2"/>
    <s v="Delivered"/>
    <n v="108"/>
    <n v="73"/>
    <n v="35"/>
    <n v="0.32407407407407407"/>
  </r>
  <r>
    <s v="ORD0781"/>
    <d v="2027-07-27T00:00:00"/>
    <x v="1"/>
    <x v="2"/>
    <s v="CUST0368"/>
    <x v="0"/>
    <x v="1"/>
    <x v="1"/>
    <x v="21"/>
    <x v="0"/>
    <n v="50"/>
    <n v="95"/>
    <n v="3"/>
    <x v="3"/>
    <x v="11"/>
    <x v="2"/>
    <n v="6"/>
    <s v="Delivered"/>
    <n v="228"/>
    <n v="170"/>
    <n v="58"/>
    <n v="0.25438596491228072"/>
  </r>
  <r>
    <s v="ORD0782"/>
    <d v="2027-07-28T00:00:00"/>
    <x v="1"/>
    <x v="2"/>
    <s v="CUST0119"/>
    <x v="0"/>
    <x v="0"/>
    <x v="7"/>
    <x v="26"/>
    <x v="4"/>
    <n v="700"/>
    <n v="900"/>
    <n v="2"/>
    <x v="0"/>
    <x v="3"/>
    <x v="2"/>
    <n v="5"/>
    <s v="Delivered"/>
    <n v="1800"/>
    <n v="1415"/>
    <n v="385"/>
    <n v="0.21388888888888888"/>
  </r>
  <r>
    <s v="ORD0783"/>
    <d v="2027-07-29T00:00:00"/>
    <x v="1"/>
    <x v="2"/>
    <s v="CUST0160"/>
    <x v="1"/>
    <x v="3"/>
    <x v="5"/>
    <x v="5"/>
    <x v="0"/>
    <n v="90"/>
    <n v="160"/>
    <n v="3"/>
    <x v="3"/>
    <x v="7"/>
    <x v="0"/>
    <n v="5"/>
    <s v="Delivered"/>
    <n v="384"/>
    <n v="275"/>
    <n v="109"/>
    <n v="0.28385416666666669"/>
  </r>
  <r>
    <s v="ORD0784"/>
    <d v="2027-07-30T00:00:00"/>
    <x v="1"/>
    <x v="2"/>
    <s v="CUST0345"/>
    <x v="0"/>
    <x v="0"/>
    <x v="9"/>
    <x v="24"/>
    <x v="0"/>
    <n v="60"/>
    <n v="120"/>
    <n v="1"/>
    <x v="3"/>
    <x v="0"/>
    <x v="0"/>
    <n v="2"/>
    <s v="Delivered"/>
    <n v="96"/>
    <n v="74"/>
    <n v="22"/>
    <n v="0.22916666666666666"/>
  </r>
  <r>
    <s v="ORD0785"/>
    <d v="2027-07-31T00:00:00"/>
    <x v="1"/>
    <x v="2"/>
    <s v="CUST0133"/>
    <x v="2"/>
    <x v="1"/>
    <x v="3"/>
    <x v="20"/>
    <x v="1"/>
    <n v="5"/>
    <n v="15"/>
    <n v="1"/>
    <x v="0"/>
    <x v="15"/>
    <x v="3"/>
    <n v="5"/>
    <s v="Delivered"/>
    <n v="15"/>
    <n v="22"/>
    <n v="-7"/>
    <n v="-0.46666666666666667"/>
  </r>
  <r>
    <s v="ORD0786"/>
    <d v="2027-08-01T00:00:00"/>
    <x v="2"/>
    <x v="2"/>
    <s v="CUST0258"/>
    <x v="0"/>
    <x v="2"/>
    <x v="3"/>
    <x v="15"/>
    <x v="2"/>
    <n v="40"/>
    <n v="85"/>
    <n v="3"/>
    <x v="3"/>
    <x v="3"/>
    <x v="1"/>
    <n v="2"/>
    <s v="Delivered"/>
    <n v="204"/>
    <n v="135"/>
    <n v="69"/>
    <n v="0.33823529411764708"/>
  </r>
  <r>
    <s v="ORD0787"/>
    <d v="2027-08-02T00:00:00"/>
    <x v="2"/>
    <x v="2"/>
    <s v="CUST0341"/>
    <x v="1"/>
    <x v="1"/>
    <x v="0"/>
    <x v="4"/>
    <x v="4"/>
    <n v="450"/>
    <n v="620"/>
    <n v="4"/>
    <x v="3"/>
    <x v="2"/>
    <x v="1"/>
    <n v="7"/>
    <s v="Returned"/>
    <n v="1984"/>
    <n v="1812"/>
    <n v="172"/>
    <n v="8.669354838709678E-2"/>
  </r>
  <r>
    <s v="ORD0788"/>
    <d v="2027-08-03T00:00:00"/>
    <x v="2"/>
    <x v="2"/>
    <s v="CUST0214"/>
    <x v="0"/>
    <x v="1"/>
    <x v="3"/>
    <x v="24"/>
    <x v="0"/>
    <n v="60"/>
    <n v="120"/>
    <n v="2"/>
    <x v="0"/>
    <x v="3"/>
    <x v="0"/>
    <n v="6"/>
    <s v="Delivered"/>
    <n v="240"/>
    <n v="135"/>
    <n v="105"/>
    <n v="0.4375"/>
  </r>
  <r>
    <s v="ORD0789"/>
    <d v="2027-08-04T00:00:00"/>
    <x v="2"/>
    <x v="2"/>
    <s v="CUST0260"/>
    <x v="2"/>
    <x v="1"/>
    <x v="6"/>
    <x v="15"/>
    <x v="2"/>
    <n v="40"/>
    <n v="85"/>
    <n v="3"/>
    <x v="3"/>
    <x v="13"/>
    <x v="2"/>
    <n v="5"/>
    <s v="Delivered"/>
    <n v="204"/>
    <n v="136"/>
    <n v="68"/>
    <n v="0.33333333333333331"/>
  </r>
  <r>
    <s v="ORD0790"/>
    <d v="2027-08-05T00:00:00"/>
    <x v="2"/>
    <x v="2"/>
    <s v="CUST0232"/>
    <x v="2"/>
    <x v="0"/>
    <x v="4"/>
    <x v="0"/>
    <x v="0"/>
    <n v="35"/>
    <n v="70"/>
    <n v="3"/>
    <x v="2"/>
    <x v="10"/>
    <x v="2"/>
    <n v="4"/>
    <s v="Delivered"/>
    <n v="199.5"/>
    <n v="116"/>
    <n v="83.5"/>
    <n v="0.41854636591478694"/>
  </r>
  <r>
    <s v="ORD0791"/>
    <d v="2027-08-06T00:00:00"/>
    <x v="2"/>
    <x v="2"/>
    <s v="CUST0272"/>
    <x v="0"/>
    <x v="3"/>
    <x v="3"/>
    <x v="6"/>
    <x v="4"/>
    <n v="120"/>
    <n v="180"/>
    <n v="1"/>
    <x v="0"/>
    <x v="8"/>
    <x v="3"/>
    <n v="4"/>
    <s v="Delivered"/>
    <n v="180"/>
    <n v="130"/>
    <n v="50"/>
    <n v="0.27777777777777779"/>
  </r>
  <r>
    <s v="ORD0792"/>
    <d v="2027-08-07T00:00:00"/>
    <x v="2"/>
    <x v="2"/>
    <s v="CUST0141"/>
    <x v="0"/>
    <x v="3"/>
    <x v="7"/>
    <x v="21"/>
    <x v="0"/>
    <n v="50"/>
    <n v="95"/>
    <n v="2"/>
    <x v="0"/>
    <x v="0"/>
    <x v="2"/>
    <n v="3"/>
    <s v="Delivered"/>
    <n v="190"/>
    <n v="114"/>
    <n v="76"/>
    <n v="0.4"/>
  </r>
  <r>
    <s v="ORD0793"/>
    <d v="2027-08-08T00:00:00"/>
    <x v="2"/>
    <x v="2"/>
    <s v="CUST0264"/>
    <x v="1"/>
    <x v="1"/>
    <x v="6"/>
    <x v="25"/>
    <x v="3"/>
    <n v="30"/>
    <n v="60"/>
    <n v="6"/>
    <x v="2"/>
    <x v="15"/>
    <x v="0"/>
    <n v="4"/>
    <s v="Delivered"/>
    <n v="342"/>
    <n v="197"/>
    <n v="145"/>
    <n v="0.42397660818713451"/>
  </r>
  <r>
    <s v="ORD0794"/>
    <d v="2027-08-09T00:00:00"/>
    <x v="2"/>
    <x v="2"/>
    <s v="CUST0140"/>
    <x v="1"/>
    <x v="1"/>
    <x v="9"/>
    <x v="4"/>
    <x v="4"/>
    <n v="450"/>
    <n v="620"/>
    <n v="4"/>
    <x v="2"/>
    <x v="2"/>
    <x v="2"/>
    <n v="7"/>
    <s v="Delivered"/>
    <n v="2356"/>
    <n v="1812"/>
    <n v="544"/>
    <n v="0.23089983022071306"/>
  </r>
  <r>
    <s v="ORD0795"/>
    <d v="2027-08-10T00:00:00"/>
    <x v="2"/>
    <x v="2"/>
    <s v="CUST0127"/>
    <x v="0"/>
    <x v="1"/>
    <x v="7"/>
    <x v="3"/>
    <x v="3"/>
    <n v="45"/>
    <n v="90"/>
    <n v="2"/>
    <x v="5"/>
    <x v="11"/>
    <x v="1"/>
    <n v="7"/>
    <s v="Delivered"/>
    <n v="162"/>
    <n v="110"/>
    <n v="52"/>
    <n v="0.32098765432098764"/>
  </r>
  <r>
    <s v="ORD0796"/>
    <d v="2027-08-11T00:00:00"/>
    <x v="2"/>
    <x v="2"/>
    <s v="CUST0360"/>
    <x v="0"/>
    <x v="3"/>
    <x v="4"/>
    <x v="5"/>
    <x v="0"/>
    <n v="90"/>
    <n v="160"/>
    <n v="3"/>
    <x v="1"/>
    <x v="1"/>
    <x v="1"/>
    <n v="3"/>
    <s v="Delivered"/>
    <n v="408"/>
    <n v="283"/>
    <n v="125"/>
    <n v="0.30637254901960786"/>
  </r>
  <r>
    <s v="ORD0797"/>
    <d v="2027-08-12T00:00:00"/>
    <x v="2"/>
    <x v="2"/>
    <s v="CUST0014"/>
    <x v="0"/>
    <x v="2"/>
    <x v="2"/>
    <x v="19"/>
    <x v="2"/>
    <n v="18"/>
    <n v="40"/>
    <n v="1"/>
    <x v="3"/>
    <x v="2"/>
    <x v="1"/>
    <n v="3"/>
    <s v="Delivered"/>
    <n v="32"/>
    <n v="30"/>
    <n v="2"/>
    <n v="6.25E-2"/>
  </r>
  <r>
    <s v="ORD0798"/>
    <d v="2027-08-13T00:00:00"/>
    <x v="2"/>
    <x v="2"/>
    <s v="CUST0210"/>
    <x v="0"/>
    <x v="0"/>
    <x v="9"/>
    <x v="24"/>
    <x v="0"/>
    <n v="60"/>
    <n v="120"/>
    <n v="1"/>
    <x v="3"/>
    <x v="2"/>
    <x v="0"/>
    <n v="2"/>
    <s v="Delivered"/>
    <n v="96"/>
    <n v="72"/>
    <n v="24"/>
    <n v="0.25"/>
  </r>
  <r>
    <s v="ORD0799"/>
    <d v="2027-08-14T00:00:00"/>
    <x v="2"/>
    <x v="2"/>
    <s v="CUST0107"/>
    <x v="1"/>
    <x v="0"/>
    <x v="8"/>
    <x v="15"/>
    <x v="2"/>
    <n v="40"/>
    <n v="85"/>
    <n v="5"/>
    <x v="2"/>
    <x v="1"/>
    <x v="1"/>
    <n v="4"/>
    <s v="Delivered"/>
    <n v="403.75"/>
    <n v="213"/>
    <n v="190.75"/>
    <n v="0.47244582043343653"/>
  </r>
  <r>
    <s v="ORD0800"/>
    <d v="2027-08-15T00:00:00"/>
    <x v="2"/>
    <x v="2"/>
    <s v="CUST0176"/>
    <x v="0"/>
    <x v="1"/>
    <x v="8"/>
    <x v="22"/>
    <x v="4"/>
    <n v="45"/>
    <n v="80"/>
    <n v="2"/>
    <x v="1"/>
    <x v="1"/>
    <x v="3"/>
    <n v="6"/>
    <s v="Returned"/>
    <n v="136"/>
    <n v="103"/>
    <n v="33"/>
    <n v="0.24264705882352941"/>
  </r>
  <r>
    <s v="ORD0801"/>
    <d v="2027-08-16T00:00:00"/>
    <x v="2"/>
    <x v="2"/>
    <s v="CUST0306"/>
    <x v="1"/>
    <x v="1"/>
    <x v="7"/>
    <x v="5"/>
    <x v="0"/>
    <n v="90"/>
    <n v="160"/>
    <n v="2"/>
    <x v="2"/>
    <x v="5"/>
    <x v="1"/>
    <n v="4"/>
    <s v="Delivered"/>
    <n v="304"/>
    <n v="199"/>
    <n v="105"/>
    <n v="0.34539473684210525"/>
  </r>
  <r>
    <s v="ORD0802"/>
    <d v="2027-08-17T00:00:00"/>
    <x v="2"/>
    <x v="2"/>
    <s v="CUST0153"/>
    <x v="0"/>
    <x v="1"/>
    <x v="7"/>
    <x v="24"/>
    <x v="0"/>
    <n v="60"/>
    <n v="120"/>
    <n v="3"/>
    <x v="4"/>
    <x v="2"/>
    <x v="0"/>
    <n v="4"/>
    <s v="Delivered"/>
    <n v="270"/>
    <n v="192"/>
    <n v="78"/>
    <n v="0.28888888888888886"/>
  </r>
  <r>
    <s v="ORD0803"/>
    <d v="2027-08-18T00:00:00"/>
    <x v="2"/>
    <x v="2"/>
    <s v="CUST0174"/>
    <x v="0"/>
    <x v="0"/>
    <x v="0"/>
    <x v="21"/>
    <x v="0"/>
    <n v="50"/>
    <n v="95"/>
    <n v="3"/>
    <x v="4"/>
    <x v="2"/>
    <x v="1"/>
    <n v="3"/>
    <s v="Delivered"/>
    <n v="213.75"/>
    <n v="162"/>
    <n v="51.75"/>
    <n v="0.24210526315789474"/>
  </r>
  <r>
    <s v="ORD0804"/>
    <d v="2027-08-19T00:00:00"/>
    <x v="2"/>
    <x v="2"/>
    <s v="CUST0115"/>
    <x v="0"/>
    <x v="3"/>
    <x v="7"/>
    <x v="25"/>
    <x v="3"/>
    <n v="30"/>
    <n v="60"/>
    <n v="1"/>
    <x v="4"/>
    <x v="7"/>
    <x v="3"/>
    <n v="4"/>
    <s v="Delivered"/>
    <n v="45"/>
    <n v="35"/>
    <n v="10"/>
    <n v="0.22222222222222221"/>
  </r>
  <r>
    <s v="ORD0805"/>
    <d v="2027-08-20T00:00:00"/>
    <x v="2"/>
    <x v="2"/>
    <s v="CUST0063"/>
    <x v="0"/>
    <x v="3"/>
    <x v="6"/>
    <x v="26"/>
    <x v="4"/>
    <n v="700"/>
    <n v="900"/>
    <n v="1"/>
    <x v="4"/>
    <x v="2"/>
    <x v="0"/>
    <n v="3"/>
    <s v="Delivered"/>
    <n v="675"/>
    <n v="712"/>
    <n v="-37"/>
    <n v="-5.4814814814814816E-2"/>
  </r>
  <r>
    <s v="ORD0806"/>
    <d v="2027-08-21T00:00:00"/>
    <x v="2"/>
    <x v="2"/>
    <s v="CUST0017"/>
    <x v="1"/>
    <x v="3"/>
    <x v="2"/>
    <x v="11"/>
    <x v="1"/>
    <n v="22"/>
    <n v="60"/>
    <n v="6"/>
    <x v="3"/>
    <x v="0"/>
    <x v="3"/>
    <n v="5"/>
    <s v="Delivered"/>
    <n v="288"/>
    <n v="146"/>
    <n v="142"/>
    <n v="0.49305555555555558"/>
  </r>
  <r>
    <s v="ORD0807"/>
    <d v="2027-08-22T00:00:00"/>
    <x v="2"/>
    <x v="2"/>
    <s v="CUST0342"/>
    <x v="0"/>
    <x v="1"/>
    <x v="3"/>
    <x v="22"/>
    <x v="4"/>
    <n v="45"/>
    <n v="80"/>
    <n v="3"/>
    <x v="1"/>
    <x v="1"/>
    <x v="2"/>
    <n v="5"/>
    <s v="Delivered"/>
    <n v="204"/>
    <n v="148"/>
    <n v="56"/>
    <n v="0.27450980392156865"/>
  </r>
  <r>
    <s v="ORD0808"/>
    <d v="2027-08-23T00:00:00"/>
    <x v="2"/>
    <x v="2"/>
    <s v="CUST0007"/>
    <x v="0"/>
    <x v="0"/>
    <x v="7"/>
    <x v="4"/>
    <x v="4"/>
    <n v="450"/>
    <n v="620"/>
    <n v="4"/>
    <x v="3"/>
    <x v="0"/>
    <x v="1"/>
    <n v="2"/>
    <s v="Delivered"/>
    <n v="1984"/>
    <n v="1814"/>
    <n v="170"/>
    <n v="8.5685483870967735E-2"/>
  </r>
  <r>
    <s v="ORD0809"/>
    <d v="2027-08-24T00:00:00"/>
    <x v="2"/>
    <x v="2"/>
    <s v="CUST0009"/>
    <x v="1"/>
    <x v="3"/>
    <x v="8"/>
    <x v="7"/>
    <x v="1"/>
    <n v="18"/>
    <n v="40"/>
    <n v="4"/>
    <x v="0"/>
    <x v="4"/>
    <x v="3"/>
    <n v="5"/>
    <s v="Delivered"/>
    <n v="160"/>
    <n v="80"/>
    <n v="80"/>
    <n v="0.5"/>
  </r>
  <r>
    <s v="ORD0810"/>
    <d v="2027-08-25T00:00:00"/>
    <x v="2"/>
    <x v="2"/>
    <s v="CUST0322"/>
    <x v="0"/>
    <x v="1"/>
    <x v="4"/>
    <x v="14"/>
    <x v="0"/>
    <n v="20"/>
    <n v="45"/>
    <n v="2"/>
    <x v="4"/>
    <x v="14"/>
    <x v="1"/>
    <n v="6"/>
    <s v="Delivered"/>
    <n v="67.5"/>
    <n v="58"/>
    <n v="9.5"/>
    <n v="0.14074074074074075"/>
  </r>
  <r>
    <s v="ORD0811"/>
    <d v="2027-08-26T00:00:00"/>
    <x v="2"/>
    <x v="2"/>
    <s v="CUST0347"/>
    <x v="2"/>
    <x v="1"/>
    <x v="5"/>
    <x v="27"/>
    <x v="2"/>
    <n v="35"/>
    <n v="70"/>
    <n v="3"/>
    <x v="5"/>
    <x v="2"/>
    <x v="0"/>
    <n v="4"/>
    <s v="Delivered"/>
    <n v="189"/>
    <n v="117"/>
    <n v="72"/>
    <n v="0.38095238095238093"/>
  </r>
  <r>
    <s v="ORD0812"/>
    <d v="2027-08-27T00:00:00"/>
    <x v="2"/>
    <x v="2"/>
    <s v="CUST0342"/>
    <x v="1"/>
    <x v="1"/>
    <x v="0"/>
    <x v="8"/>
    <x v="3"/>
    <n v="18"/>
    <n v="45"/>
    <n v="4"/>
    <x v="3"/>
    <x v="11"/>
    <x v="1"/>
    <n v="7"/>
    <s v="Delivered"/>
    <n v="144"/>
    <n v="92"/>
    <n v="52"/>
    <n v="0.3611111111111111"/>
  </r>
  <r>
    <s v="ORD0813"/>
    <d v="2027-08-28T00:00:00"/>
    <x v="2"/>
    <x v="2"/>
    <s v="CUST0091"/>
    <x v="1"/>
    <x v="1"/>
    <x v="2"/>
    <x v="18"/>
    <x v="3"/>
    <n v="4"/>
    <n v="15"/>
    <n v="6"/>
    <x v="3"/>
    <x v="14"/>
    <x v="1"/>
    <n v="6"/>
    <s v="Delivered"/>
    <n v="72"/>
    <n v="42"/>
    <n v="30"/>
    <n v="0.41666666666666669"/>
  </r>
  <r>
    <s v="ORD0814"/>
    <d v="2027-08-29T00:00:00"/>
    <x v="2"/>
    <x v="2"/>
    <s v="CUST0234"/>
    <x v="1"/>
    <x v="1"/>
    <x v="6"/>
    <x v="14"/>
    <x v="0"/>
    <n v="20"/>
    <n v="45"/>
    <n v="3"/>
    <x v="4"/>
    <x v="1"/>
    <x v="0"/>
    <n v="6"/>
    <s v="Delivered"/>
    <n v="101.25"/>
    <n v="73"/>
    <n v="28.25"/>
    <n v="0.27901234567901234"/>
  </r>
  <r>
    <s v="ORD0815"/>
    <d v="2027-08-30T00:00:00"/>
    <x v="2"/>
    <x v="2"/>
    <s v="CUST0050"/>
    <x v="0"/>
    <x v="1"/>
    <x v="2"/>
    <x v="15"/>
    <x v="2"/>
    <n v="40"/>
    <n v="85"/>
    <n v="4"/>
    <x v="3"/>
    <x v="11"/>
    <x v="1"/>
    <n v="7"/>
    <s v="Delivered"/>
    <n v="272"/>
    <n v="180"/>
    <n v="92"/>
    <n v="0.33823529411764708"/>
  </r>
  <r>
    <s v="ORD0816"/>
    <d v="2027-08-31T00:00:00"/>
    <x v="2"/>
    <x v="2"/>
    <s v="CUST0082"/>
    <x v="0"/>
    <x v="0"/>
    <x v="9"/>
    <x v="1"/>
    <x v="1"/>
    <n v="6"/>
    <n v="20"/>
    <n v="3"/>
    <x v="1"/>
    <x v="8"/>
    <x v="0"/>
    <n v="5"/>
    <s v="Delivered"/>
    <n v="51"/>
    <n v="28"/>
    <n v="23"/>
    <n v="0.45098039215686275"/>
  </r>
  <r>
    <s v="ORD0817"/>
    <d v="2027-09-01T00:00:00"/>
    <x v="3"/>
    <x v="2"/>
    <s v="CUST0052"/>
    <x v="0"/>
    <x v="3"/>
    <x v="0"/>
    <x v="27"/>
    <x v="2"/>
    <n v="35"/>
    <n v="70"/>
    <n v="4"/>
    <x v="5"/>
    <x v="12"/>
    <x v="1"/>
    <n v="3"/>
    <s v="Delivered"/>
    <n v="252"/>
    <n v="149"/>
    <n v="103"/>
    <n v="0.40873015873015872"/>
  </r>
  <r>
    <s v="ORD0818"/>
    <d v="2027-09-02T00:00:00"/>
    <x v="3"/>
    <x v="2"/>
    <s v="CUST0125"/>
    <x v="1"/>
    <x v="1"/>
    <x v="2"/>
    <x v="23"/>
    <x v="2"/>
    <n v="10"/>
    <n v="25"/>
    <n v="7"/>
    <x v="4"/>
    <x v="14"/>
    <x v="2"/>
    <n v="7"/>
    <s v="Delivered"/>
    <n v="131.25"/>
    <n v="88"/>
    <n v="43.25"/>
    <n v="0.3295238095238095"/>
  </r>
  <r>
    <s v="ORD0819"/>
    <d v="2027-09-03T00:00:00"/>
    <x v="3"/>
    <x v="2"/>
    <s v="CUST0301"/>
    <x v="0"/>
    <x v="2"/>
    <x v="2"/>
    <x v="15"/>
    <x v="2"/>
    <n v="40"/>
    <n v="85"/>
    <n v="1"/>
    <x v="5"/>
    <x v="0"/>
    <x v="2"/>
    <n v="2"/>
    <s v="Delivered"/>
    <n v="76.5"/>
    <n v="54"/>
    <n v="22.5"/>
    <n v="0.29411764705882354"/>
  </r>
  <r>
    <s v="ORD0820"/>
    <d v="2027-09-04T00:00:00"/>
    <x v="3"/>
    <x v="2"/>
    <s v="CUST0108"/>
    <x v="0"/>
    <x v="2"/>
    <x v="8"/>
    <x v="3"/>
    <x v="3"/>
    <n v="45"/>
    <n v="90"/>
    <n v="2"/>
    <x v="4"/>
    <x v="8"/>
    <x v="1"/>
    <n v="3"/>
    <s v="Delivered"/>
    <n v="135"/>
    <n v="100"/>
    <n v="35"/>
    <n v="0.25925925925925924"/>
  </r>
  <r>
    <s v="ORD0821"/>
    <d v="2027-09-05T00:00:00"/>
    <x v="3"/>
    <x v="2"/>
    <s v="CUST0183"/>
    <x v="0"/>
    <x v="1"/>
    <x v="5"/>
    <x v="18"/>
    <x v="3"/>
    <n v="4"/>
    <n v="15"/>
    <n v="4"/>
    <x v="5"/>
    <x v="1"/>
    <x v="2"/>
    <n v="7"/>
    <s v="Delivered"/>
    <n v="54"/>
    <n v="29"/>
    <n v="25"/>
    <n v="0.46296296296296297"/>
  </r>
  <r>
    <s v="ORD0822"/>
    <d v="2027-09-06T00:00:00"/>
    <x v="3"/>
    <x v="2"/>
    <s v="CUST0392"/>
    <x v="1"/>
    <x v="1"/>
    <x v="8"/>
    <x v="2"/>
    <x v="2"/>
    <n v="25"/>
    <n v="55"/>
    <n v="7"/>
    <x v="3"/>
    <x v="5"/>
    <x v="3"/>
    <n v="7"/>
    <s v="Delivered"/>
    <n v="308"/>
    <n v="194"/>
    <n v="114"/>
    <n v="0.37012987012987014"/>
  </r>
  <r>
    <s v="ORD0823"/>
    <d v="2027-09-07T00:00:00"/>
    <x v="3"/>
    <x v="2"/>
    <s v="CUST0384"/>
    <x v="0"/>
    <x v="3"/>
    <x v="0"/>
    <x v="5"/>
    <x v="0"/>
    <n v="90"/>
    <n v="160"/>
    <n v="4"/>
    <x v="3"/>
    <x v="8"/>
    <x v="2"/>
    <n v="2"/>
    <s v="Delivered"/>
    <n v="512"/>
    <n v="370"/>
    <n v="142"/>
    <n v="0.27734375"/>
  </r>
  <r>
    <s v="ORD0824"/>
    <d v="2027-09-08T00:00:00"/>
    <x v="3"/>
    <x v="2"/>
    <s v="CUST0100"/>
    <x v="0"/>
    <x v="0"/>
    <x v="7"/>
    <x v="22"/>
    <x v="4"/>
    <n v="45"/>
    <n v="80"/>
    <n v="1"/>
    <x v="2"/>
    <x v="12"/>
    <x v="0"/>
    <n v="3"/>
    <s v="Delivered"/>
    <n v="76"/>
    <n v="54"/>
    <n v="22"/>
    <n v="0.28947368421052633"/>
  </r>
  <r>
    <s v="ORD0825"/>
    <d v="2027-09-09T00:00:00"/>
    <x v="3"/>
    <x v="2"/>
    <s v="CUST0358"/>
    <x v="0"/>
    <x v="0"/>
    <x v="9"/>
    <x v="18"/>
    <x v="3"/>
    <n v="4"/>
    <n v="15"/>
    <n v="3"/>
    <x v="4"/>
    <x v="10"/>
    <x v="3"/>
    <n v="2"/>
    <s v="Delivered"/>
    <n v="33.75"/>
    <n v="23"/>
    <n v="10.75"/>
    <n v="0.31851851851851853"/>
  </r>
  <r>
    <s v="ORD0826"/>
    <d v="2027-09-10T00:00:00"/>
    <x v="3"/>
    <x v="2"/>
    <s v="CUST0283"/>
    <x v="2"/>
    <x v="0"/>
    <x v="3"/>
    <x v="22"/>
    <x v="4"/>
    <n v="45"/>
    <n v="80"/>
    <n v="4"/>
    <x v="3"/>
    <x v="8"/>
    <x v="3"/>
    <n v="2"/>
    <s v="Delivered"/>
    <n v="256"/>
    <n v="190"/>
    <n v="66"/>
    <n v="0.2578125"/>
  </r>
  <r>
    <s v="ORD0827"/>
    <d v="2027-09-11T00:00:00"/>
    <x v="3"/>
    <x v="2"/>
    <s v="CUST0124"/>
    <x v="0"/>
    <x v="1"/>
    <x v="2"/>
    <x v="29"/>
    <x v="2"/>
    <n v="20"/>
    <n v="50"/>
    <n v="4"/>
    <x v="3"/>
    <x v="13"/>
    <x v="0"/>
    <n v="7"/>
    <s v="Delivered"/>
    <n v="160"/>
    <n v="96"/>
    <n v="64"/>
    <n v="0.4"/>
  </r>
  <r>
    <s v="ORD0828"/>
    <d v="2027-09-12T00:00:00"/>
    <x v="3"/>
    <x v="2"/>
    <s v="CUST0145"/>
    <x v="0"/>
    <x v="3"/>
    <x v="9"/>
    <x v="27"/>
    <x v="2"/>
    <n v="35"/>
    <n v="70"/>
    <n v="2"/>
    <x v="2"/>
    <x v="4"/>
    <x v="2"/>
    <n v="2"/>
    <s v="Delivered"/>
    <n v="133"/>
    <n v="78"/>
    <n v="55"/>
    <n v="0.41353383458646614"/>
  </r>
  <r>
    <s v="ORD0829"/>
    <d v="2027-09-13T00:00:00"/>
    <x v="3"/>
    <x v="2"/>
    <s v="CUST0217"/>
    <x v="1"/>
    <x v="1"/>
    <x v="3"/>
    <x v="4"/>
    <x v="4"/>
    <n v="450"/>
    <n v="620"/>
    <n v="5"/>
    <x v="3"/>
    <x v="0"/>
    <x v="1"/>
    <n v="4"/>
    <s v="Delivered"/>
    <n v="2480"/>
    <n v="2264"/>
    <n v="216"/>
    <n v="8.7096774193548387E-2"/>
  </r>
  <r>
    <s v="ORD0830"/>
    <d v="2027-09-14T00:00:00"/>
    <x v="3"/>
    <x v="2"/>
    <s v="CUST0022"/>
    <x v="0"/>
    <x v="3"/>
    <x v="0"/>
    <x v="7"/>
    <x v="1"/>
    <n v="18"/>
    <n v="40"/>
    <n v="3"/>
    <x v="1"/>
    <x v="4"/>
    <x v="1"/>
    <n v="4"/>
    <s v="Delivered"/>
    <n v="102"/>
    <n v="62"/>
    <n v="40"/>
    <n v="0.39215686274509803"/>
  </r>
  <r>
    <s v="ORD0831"/>
    <d v="2027-09-15T00:00:00"/>
    <x v="3"/>
    <x v="2"/>
    <s v="CUST0301"/>
    <x v="0"/>
    <x v="0"/>
    <x v="1"/>
    <x v="7"/>
    <x v="1"/>
    <n v="18"/>
    <n v="40"/>
    <n v="3"/>
    <x v="3"/>
    <x v="9"/>
    <x v="1"/>
    <n v="4"/>
    <s v="Delivered"/>
    <n v="96"/>
    <n v="61"/>
    <n v="35"/>
    <n v="0.36458333333333331"/>
  </r>
  <r>
    <s v="ORD0832"/>
    <d v="2027-09-16T00:00:00"/>
    <x v="3"/>
    <x v="2"/>
    <s v="CUST0171"/>
    <x v="0"/>
    <x v="0"/>
    <x v="5"/>
    <x v="23"/>
    <x v="2"/>
    <n v="10"/>
    <n v="25"/>
    <n v="1"/>
    <x v="5"/>
    <x v="2"/>
    <x v="0"/>
    <n v="4"/>
    <s v="Delivered"/>
    <n v="22.5"/>
    <n v="22"/>
    <n v="0.5"/>
    <n v="2.2222222222222223E-2"/>
  </r>
  <r>
    <s v="ORD0833"/>
    <d v="2027-09-17T00:00:00"/>
    <x v="3"/>
    <x v="2"/>
    <s v="CUST0102"/>
    <x v="0"/>
    <x v="1"/>
    <x v="0"/>
    <x v="9"/>
    <x v="3"/>
    <n v="15"/>
    <n v="35"/>
    <n v="4"/>
    <x v="3"/>
    <x v="14"/>
    <x v="2"/>
    <n v="6"/>
    <s v="Delivered"/>
    <n v="112"/>
    <n v="78"/>
    <n v="34"/>
    <n v="0.30357142857142855"/>
  </r>
  <r>
    <s v="ORD0834"/>
    <d v="2027-09-18T00:00:00"/>
    <x v="3"/>
    <x v="2"/>
    <s v="CUST0205"/>
    <x v="0"/>
    <x v="2"/>
    <x v="2"/>
    <x v="14"/>
    <x v="0"/>
    <n v="20"/>
    <n v="45"/>
    <n v="1"/>
    <x v="4"/>
    <x v="0"/>
    <x v="0"/>
    <n v="2"/>
    <s v="Delivered"/>
    <n v="33.75"/>
    <n v="34"/>
    <n v="-0.25"/>
    <n v="-7.4074074074074077E-3"/>
  </r>
  <r>
    <s v="ORD0835"/>
    <d v="2027-09-19T00:00:00"/>
    <x v="3"/>
    <x v="2"/>
    <s v="CUST0174"/>
    <x v="0"/>
    <x v="3"/>
    <x v="6"/>
    <x v="22"/>
    <x v="4"/>
    <n v="45"/>
    <n v="80"/>
    <n v="3"/>
    <x v="0"/>
    <x v="10"/>
    <x v="0"/>
    <n v="4"/>
    <s v="Delivered"/>
    <n v="240"/>
    <n v="146"/>
    <n v="94"/>
    <n v="0.39166666666666666"/>
  </r>
  <r>
    <s v="ORD0836"/>
    <d v="2027-09-20T00:00:00"/>
    <x v="3"/>
    <x v="2"/>
    <s v="CUST0168"/>
    <x v="0"/>
    <x v="0"/>
    <x v="1"/>
    <x v="0"/>
    <x v="0"/>
    <n v="35"/>
    <n v="70"/>
    <n v="4"/>
    <x v="3"/>
    <x v="0"/>
    <x v="3"/>
    <n v="3"/>
    <s v="Delivered"/>
    <n v="224"/>
    <n v="154"/>
    <n v="70"/>
    <n v="0.3125"/>
  </r>
  <r>
    <s v="ORD0837"/>
    <d v="2027-09-21T00:00:00"/>
    <x v="3"/>
    <x v="2"/>
    <s v="CUST0363"/>
    <x v="1"/>
    <x v="3"/>
    <x v="2"/>
    <x v="18"/>
    <x v="3"/>
    <n v="4"/>
    <n v="15"/>
    <n v="2"/>
    <x v="1"/>
    <x v="6"/>
    <x v="0"/>
    <n v="5"/>
    <s v="Delivered"/>
    <n v="25.5"/>
    <n v="14"/>
    <n v="11.5"/>
    <n v="0.45098039215686275"/>
  </r>
  <r>
    <s v="ORD0838"/>
    <d v="2027-09-22T00:00:00"/>
    <x v="3"/>
    <x v="2"/>
    <s v="CUST0100"/>
    <x v="0"/>
    <x v="3"/>
    <x v="2"/>
    <x v="15"/>
    <x v="2"/>
    <n v="40"/>
    <n v="85"/>
    <n v="2"/>
    <x v="3"/>
    <x v="1"/>
    <x v="0"/>
    <n v="5"/>
    <s v="Delivered"/>
    <n v="136"/>
    <n v="93"/>
    <n v="43"/>
    <n v="0.31617647058823528"/>
  </r>
  <r>
    <s v="ORD0839"/>
    <d v="2027-09-23T00:00:00"/>
    <x v="3"/>
    <x v="2"/>
    <s v="CUST0182"/>
    <x v="0"/>
    <x v="0"/>
    <x v="8"/>
    <x v="23"/>
    <x v="2"/>
    <n v="10"/>
    <n v="25"/>
    <n v="4"/>
    <x v="1"/>
    <x v="0"/>
    <x v="0"/>
    <n v="4"/>
    <s v="Delivered"/>
    <n v="85"/>
    <n v="54"/>
    <n v="31"/>
    <n v="0.36470588235294116"/>
  </r>
  <r>
    <s v="ORD0840"/>
    <d v="2027-09-24T00:00:00"/>
    <x v="3"/>
    <x v="2"/>
    <s v="CUST0315"/>
    <x v="0"/>
    <x v="1"/>
    <x v="1"/>
    <x v="15"/>
    <x v="2"/>
    <n v="40"/>
    <n v="85"/>
    <n v="3"/>
    <x v="1"/>
    <x v="3"/>
    <x v="0"/>
    <n v="7"/>
    <s v="Delivered"/>
    <n v="216.75"/>
    <n v="135"/>
    <n v="81.75"/>
    <n v="0.37716262975778547"/>
  </r>
  <r>
    <s v="ORD0841"/>
    <d v="2027-09-25T00:00:00"/>
    <x v="3"/>
    <x v="2"/>
    <s v="CUST0385"/>
    <x v="0"/>
    <x v="3"/>
    <x v="5"/>
    <x v="10"/>
    <x v="4"/>
    <n v="20"/>
    <n v="45"/>
    <n v="1"/>
    <x v="0"/>
    <x v="1"/>
    <x v="2"/>
    <n v="5"/>
    <s v="Delivered"/>
    <n v="45"/>
    <n v="33"/>
    <n v="12"/>
    <n v="0.26666666666666666"/>
  </r>
  <r>
    <s v="ORD0842"/>
    <d v="2027-09-26T00:00:00"/>
    <x v="3"/>
    <x v="2"/>
    <s v="CUST0023"/>
    <x v="0"/>
    <x v="3"/>
    <x v="7"/>
    <x v="8"/>
    <x v="3"/>
    <n v="18"/>
    <n v="45"/>
    <n v="1"/>
    <x v="3"/>
    <x v="10"/>
    <x v="0"/>
    <n v="3"/>
    <s v="Delivered"/>
    <n v="36"/>
    <n v="29"/>
    <n v="7"/>
    <n v="0.19444444444444445"/>
  </r>
  <r>
    <s v="ORD0843"/>
    <d v="2027-09-27T00:00:00"/>
    <x v="3"/>
    <x v="2"/>
    <s v="CUST0058"/>
    <x v="1"/>
    <x v="0"/>
    <x v="2"/>
    <x v="23"/>
    <x v="2"/>
    <n v="10"/>
    <n v="25"/>
    <n v="4"/>
    <x v="4"/>
    <x v="2"/>
    <x v="3"/>
    <n v="5"/>
    <s v="Delivered"/>
    <n v="75"/>
    <n v="52"/>
    <n v="23"/>
    <n v="0.30666666666666664"/>
  </r>
  <r>
    <s v="ORD0844"/>
    <d v="2027-09-28T00:00:00"/>
    <x v="3"/>
    <x v="2"/>
    <s v="CUST0398"/>
    <x v="0"/>
    <x v="0"/>
    <x v="4"/>
    <x v="17"/>
    <x v="1"/>
    <n v="18"/>
    <n v="45"/>
    <n v="1"/>
    <x v="3"/>
    <x v="4"/>
    <x v="1"/>
    <n v="5"/>
    <s v="Delivered"/>
    <n v="36"/>
    <n v="26"/>
    <n v="10"/>
    <n v="0.27777777777777779"/>
  </r>
  <r>
    <s v="ORD0845"/>
    <d v="2027-09-29T00:00:00"/>
    <x v="3"/>
    <x v="2"/>
    <s v="CUST0140"/>
    <x v="2"/>
    <x v="3"/>
    <x v="7"/>
    <x v="28"/>
    <x v="3"/>
    <n v="12"/>
    <n v="30"/>
    <n v="2"/>
    <x v="0"/>
    <x v="2"/>
    <x v="0"/>
    <n v="5"/>
    <s v="Delivered"/>
    <n v="60"/>
    <n v="36"/>
    <n v="24"/>
    <n v="0.4"/>
  </r>
  <r>
    <s v="ORD0846"/>
    <d v="2027-09-30T00:00:00"/>
    <x v="3"/>
    <x v="2"/>
    <s v="CUST0272"/>
    <x v="2"/>
    <x v="3"/>
    <x v="7"/>
    <x v="22"/>
    <x v="4"/>
    <n v="45"/>
    <n v="80"/>
    <n v="3"/>
    <x v="1"/>
    <x v="7"/>
    <x v="3"/>
    <n v="4"/>
    <s v="Delivered"/>
    <n v="204"/>
    <n v="140"/>
    <n v="64"/>
    <n v="0.31372549019607843"/>
  </r>
  <r>
    <s v="ORD0847"/>
    <d v="2027-10-01T00:00:00"/>
    <x v="4"/>
    <x v="2"/>
    <s v="CUST0177"/>
    <x v="2"/>
    <x v="0"/>
    <x v="3"/>
    <x v="1"/>
    <x v="1"/>
    <n v="6"/>
    <n v="20"/>
    <n v="2"/>
    <x v="1"/>
    <x v="7"/>
    <x v="3"/>
    <n v="5"/>
    <s v="Delivered"/>
    <n v="34"/>
    <n v="17"/>
    <n v="17"/>
    <n v="0.5"/>
  </r>
  <r>
    <s v="ORD0848"/>
    <d v="2027-10-02T00:00:00"/>
    <x v="4"/>
    <x v="2"/>
    <s v="CUST0010"/>
    <x v="0"/>
    <x v="0"/>
    <x v="1"/>
    <x v="24"/>
    <x v="0"/>
    <n v="60"/>
    <n v="120"/>
    <n v="2"/>
    <x v="1"/>
    <x v="6"/>
    <x v="3"/>
    <n v="3"/>
    <s v="Delivered"/>
    <n v="204"/>
    <n v="126"/>
    <n v="78"/>
    <n v="0.38235294117647056"/>
  </r>
  <r>
    <s v="ORD0849"/>
    <d v="2027-10-03T00:00:00"/>
    <x v="4"/>
    <x v="2"/>
    <s v="CUST0238"/>
    <x v="2"/>
    <x v="1"/>
    <x v="0"/>
    <x v="2"/>
    <x v="2"/>
    <n v="25"/>
    <n v="55"/>
    <n v="3"/>
    <x v="3"/>
    <x v="5"/>
    <x v="2"/>
    <n v="4"/>
    <s v="Delivered"/>
    <n v="132"/>
    <n v="94"/>
    <n v="38"/>
    <n v="0.2878787878787879"/>
  </r>
  <r>
    <s v="ORD0850"/>
    <d v="2027-10-04T00:00:00"/>
    <x v="4"/>
    <x v="2"/>
    <s v="CUST0279"/>
    <x v="0"/>
    <x v="1"/>
    <x v="5"/>
    <x v="15"/>
    <x v="2"/>
    <n v="40"/>
    <n v="85"/>
    <n v="4"/>
    <x v="4"/>
    <x v="13"/>
    <x v="2"/>
    <n v="6"/>
    <s v="Delivered"/>
    <n v="255"/>
    <n v="176"/>
    <n v="79"/>
    <n v="0.30980392156862746"/>
  </r>
  <r>
    <s v="ORD0851"/>
    <d v="2027-10-05T00:00:00"/>
    <x v="4"/>
    <x v="2"/>
    <s v="CUST0252"/>
    <x v="2"/>
    <x v="3"/>
    <x v="3"/>
    <x v="2"/>
    <x v="2"/>
    <n v="25"/>
    <n v="55"/>
    <n v="3"/>
    <x v="3"/>
    <x v="1"/>
    <x v="0"/>
    <n v="5"/>
    <s v="Delivered"/>
    <n v="132"/>
    <n v="88"/>
    <n v="44"/>
    <n v="0.33333333333333331"/>
  </r>
  <r>
    <s v="ORD0852"/>
    <d v="2027-10-06T00:00:00"/>
    <x v="4"/>
    <x v="2"/>
    <s v="CUST0224"/>
    <x v="2"/>
    <x v="2"/>
    <x v="2"/>
    <x v="1"/>
    <x v="1"/>
    <n v="6"/>
    <n v="20"/>
    <n v="4"/>
    <x v="5"/>
    <x v="8"/>
    <x v="0"/>
    <n v="2"/>
    <s v="Delivered"/>
    <n v="72"/>
    <n v="34"/>
    <n v="38"/>
    <n v="0.52777777777777779"/>
  </r>
  <r>
    <s v="ORD0853"/>
    <d v="2027-10-07T00:00:00"/>
    <x v="4"/>
    <x v="2"/>
    <s v="CUST0300"/>
    <x v="1"/>
    <x v="0"/>
    <x v="7"/>
    <x v="22"/>
    <x v="4"/>
    <n v="45"/>
    <n v="80"/>
    <n v="4"/>
    <x v="3"/>
    <x v="4"/>
    <x v="2"/>
    <n v="5"/>
    <s v="Returned"/>
    <n v="256"/>
    <n v="188"/>
    <n v="68"/>
    <n v="0.265625"/>
  </r>
  <r>
    <s v="ORD0854"/>
    <d v="2027-10-08T00:00:00"/>
    <x v="4"/>
    <x v="2"/>
    <s v="CUST0214"/>
    <x v="0"/>
    <x v="0"/>
    <x v="1"/>
    <x v="10"/>
    <x v="4"/>
    <n v="20"/>
    <n v="45"/>
    <n v="4"/>
    <x v="3"/>
    <x v="6"/>
    <x v="2"/>
    <n v="5"/>
    <s v="Delivered"/>
    <n v="144"/>
    <n v="86"/>
    <n v="58"/>
    <n v="0.40277777777777779"/>
  </r>
  <r>
    <s v="ORD0855"/>
    <d v="2027-10-09T00:00:00"/>
    <x v="4"/>
    <x v="2"/>
    <s v="CUST0206"/>
    <x v="0"/>
    <x v="0"/>
    <x v="2"/>
    <x v="24"/>
    <x v="0"/>
    <n v="60"/>
    <n v="120"/>
    <n v="1"/>
    <x v="4"/>
    <x v="2"/>
    <x v="3"/>
    <n v="2"/>
    <s v="Delivered"/>
    <n v="90"/>
    <n v="72"/>
    <n v="18"/>
    <n v="0.2"/>
  </r>
  <r>
    <s v="ORD0856"/>
    <d v="2027-10-10T00:00:00"/>
    <x v="4"/>
    <x v="2"/>
    <s v="CUST0065"/>
    <x v="2"/>
    <x v="2"/>
    <x v="0"/>
    <x v="13"/>
    <x v="0"/>
    <n v="100"/>
    <n v="170"/>
    <n v="4"/>
    <x v="5"/>
    <x v="9"/>
    <x v="3"/>
    <n v="4"/>
    <s v="Delivered"/>
    <n v="612"/>
    <n v="407"/>
    <n v="205"/>
    <n v="0.33496732026143788"/>
  </r>
  <r>
    <s v="ORD0857"/>
    <d v="2027-10-11T00:00:00"/>
    <x v="4"/>
    <x v="2"/>
    <s v="CUST0363"/>
    <x v="0"/>
    <x v="3"/>
    <x v="7"/>
    <x v="29"/>
    <x v="2"/>
    <n v="20"/>
    <n v="50"/>
    <n v="2"/>
    <x v="2"/>
    <x v="7"/>
    <x v="2"/>
    <n v="5"/>
    <s v="Delivered"/>
    <n v="95"/>
    <n v="45"/>
    <n v="50"/>
    <n v="0.52631578947368418"/>
  </r>
  <r>
    <s v="ORD0858"/>
    <d v="2027-10-12T00:00:00"/>
    <x v="4"/>
    <x v="2"/>
    <s v="CUST0241"/>
    <x v="0"/>
    <x v="0"/>
    <x v="5"/>
    <x v="26"/>
    <x v="4"/>
    <n v="700"/>
    <n v="900"/>
    <n v="4"/>
    <x v="0"/>
    <x v="3"/>
    <x v="0"/>
    <n v="5"/>
    <s v="Delivered"/>
    <n v="3600"/>
    <n v="2815"/>
    <n v="785"/>
    <n v="0.21805555555555556"/>
  </r>
  <r>
    <s v="ORD0859"/>
    <d v="2027-10-13T00:00:00"/>
    <x v="4"/>
    <x v="2"/>
    <s v="CUST0249"/>
    <x v="0"/>
    <x v="1"/>
    <x v="1"/>
    <x v="18"/>
    <x v="3"/>
    <n v="4"/>
    <n v="15"/>
    <n v="3"/>
    <x v="5"/>
    <x v="13"/>
    <x v="1"/>
    <n v="5"/>
    <s v="Delivered"/>
    <n v="40.5"/>
    <n v="28"/>
    <n v="12.5"/>
    <n v="0.30864197530864196"/>
  </r>
  <r>
    <s v="ORD0860"/>
    <d v="2027-10-14T00:00:00"/>
    <x v="4"/>
    <x v="2"/>
    <s v="CUST0100"/>
    <x v="0"/>
    <x v="1"/>
    <x v="1"/>
    <x v="4"/>
    <x v="4"/>
    <n v="450"/>
    <n v="620"/>
    <n v="3"/>
    <x v="0"/>
    <x v="5"/>
    <x v="0"/>
    <n v="6"/>
    <s v="Delivered"/>
    <n v="1860"/>
    <n v="1369"/>
    <n v="491"/>
    <n v="0.26397849462365591"/>
  </r>
  <r>
    <s v="ORD0861"/>
    <d v="2027-10-15T00:00:00"/>
    <x v="4"/>
    <x v="2"/>
    <s v="CUST0329"/>
    <x v="0"/>
    <x v="3"/>
    <x v="0"/>
    <x v="9"/>
    <x v="3"/>
    <n v="15"/>
    <n v="35"/>
    <n v="3"/>
    <x v="4"/>
    <x v="12"/>
    <x v="3"/>
    <n v="5"/>
    <s v="Delivered"/>
    <n v="78.75"/>
    <n v="54"/>
    <n v="24.75"/>
    <n v="0.31428571428571428"/>
  </r>
  <r>
    <s v="ORD0862"/>
    <d v="2027-10-16T00:00:00"/>
    <x v="4"/>
    <x v="2"/>
    <s v="CUST0224"/>
    <x v="0"/>
    <x v="2"/>
    <x v="9"/>
    <x v="22"/>
    <x v="4"/>
    <n v="45"/>
    <n v="80"/>
    <n v="2"/>
    <x v="1"/>
    <x v="1"/>
    <x v="3"/>
    <n v="3"/>
    <s v="Returned"/>
    <n v="136"/>
    <n v="103"/>
    <n v="33"/>
    <n v="0.24264705882352941"/>
  </r>
  <r>
    <s v="ORD0863"/>
    <d v="2027-10-17T00:00:00"/>
    <x v="4"/>
    <x v="2"/>
    <s v="CUST0057"/>
    <x v="1"/>
    <x v="2"/>
    <x v="6"/>
    <x v="22"/>
    <x v="4"/>
    <n v="45"/>
    <n v="80"/>
    <n v="2"/>
    <x v="1"/>
    <x v="9"/>
    <x v="0"/>
    <n v="2"/>
    <s v="Delivered"/>
    <n v="136"/>
    <n v="97"/>
    <n v="39"/>
    <n v="0.28676470588235292"/>
  </r>
  <r>
    <s v="ORD0864"/>
    <d v="2027-10-18T00:00:00"/>
    <x v="4"/>
    <x v="2"/>
    <s v="CUST0124"/>
    <x v="0"/>
    <x v="0"/>
    <x v="1"/>
    <x v="17"/>
    <x v="1"/>
    <n v="18"/>
    <n v="45"/>
    <n v="2"/>
    <x v="5"/>
    <x v="8"/>
    <x v="0"/>
    <n v="4"/>
    <s v="Delivered"/>
    <n v="81"/>
    <n v="46"/>
    <n v="35"/>
    <n v="0.43209876543209874"/>
  </r>
  <r>
    <s v="ORD0865"/>
    <d v="2027-10-19T00:00:00"/>
    <x v="4"/>
    <x v="2"/>
    <s v="CUST0166"/>
    <x v="2"/>
    <x v="1"/>
    <x v="7"/>
    <x v="12"/>
    <x v="1"/>
    <n v="8"/>
    <n v="25"/>
    <n v="4"/>
    <x v="3"/>
    <x v="14"/>
    <x v="0"/>
    <n v="6"/>
    <s v="Delivered"/>
    <n v="80"/>
    <n v="50"/>
    <n v="30"/>
    <n v="0.375"/>
  </r>
  <r>
    <s v="ORD0866"/>
    <d v="2027-10-20T00:00:00"/>
    <x v="4"/>
    <x v="2"/>
    <s v="CUST0092"/>
    <x v="0"/>
    <x v="2"/>
    <x v="5"/>
    <x v="19"/>
    <x v="2"/>
    <n v="18"/>
    <n v="40"/>
    <n v="1"/>
    <x v="2"/>
    <x v="1"/>
    <x v="2"/>
    <n v="4"/>
    <s v="Delivered"/>
    <n v="38"/>
    <n v="31"/>
    <n v="7"/>
    <n v="0.18421052631578946"/>
  </r>
  <r>
    <s v="ORD0867"/>
    <d v="2027-10-21T00:00:00"/>
    <x v="4"/>
    <x v="2"/>
    <s v="CUST0177"/>
    <x v="2"/>
    <x v="0"/>
    <x v="4"/>
    <x v="9"/>
    <x v="3"/>
    <n v="15"/>
    <n v="35"/>
    <n v="4"/>
    <x v="0"/>
    <x v="7"/>
    <x v="3"/>
    <n v="3"/>
    <s v="Delivered"/>
    <n v="140"/>
    <n v="65"/>
    <n v="75"/>
    <n v="0.5357142857142857"/>
  </r>
  <r>
    <s v="ORD0868"/>
    <d v="2027-10-22T00:00:00"/>
    <x v="4"/>
    <x v="2"/>
    <s v="CUST0126"/>
    <x v="0"/>
    <x v="1"/>
    <x v="4"/>
    <x v="16"/>
    <x v="4"/>
    <n v="70"/>
    <n v="110"/>
    <n v="1"/>
    <x v="3"/>
    <x v="11"/>
    <x v="1"/>
    <n v="4"/>
    <s v="Delivered"/>
    <n v="88"/>
    <n v="90"/>
    <n v="-2"/>
    <n v="-2.2727272727272728E-2"/>
  </r>
  <r>
    <s v="ORD0869"/>
    <d v="2027-10-23T00:00:00"/>
    <x v="4"/>
    <x v="2"/>
    <s v="CUST0342"/>
    <x v="0"/>
    <x v="1"/>
    <x v="1"/>
    <x v="24"/>
    <x v="0"/>
    <n v="60"/>
    <n v="120"/>
    <n v="2"/>
    <x v="1"/>
    <x v="2"/>
    <x v="2"/>
    <n v="7"/>
    <s v="Delivered"/>
    <n v="204"/>
    <n v="132"/>
    <n v="72"/>
    <n v="0.35294117647058826"/>
  </r>
  <r>
    <s v="ORD0870"/>
    <d v="2027-10-24T00:00:00"/>
    <x v="4"/>
    <x v="2"/>
    <s v="CUST0355"/>
    <x v="0"/>
    <x v="0"/>
    <x v="1"/>
    <x v="4"/>
    <x v="4"/>
    <n v="450"/>
    <n v="620"/>
    <n v="3"/>
    <x v="2"/>
    <x v="7"/>
    <x v="1"/>
    <n v="4"/>
    <s v="Returned"/>
    <n v="1767"/>
    <n v="1355"/>
    <n v="412"/>
    <n v="0.23316355404640635"/>
  </r>
  <r>
    <s v="ORD0871"/>
    <d v="2027-10-25T00:00:00"/>
    <x v="4"/>
    <x v="2"/>
    <s v="CUST0394"/>
    <x v="2"/>
    <x v="0"/>
    <x v="0"/>
    <x v="2"/>
    <x v="2"/>
    <n v="25"/>
    <n v="55"/>
    <n v="4"/>
    <x v="0"/>
    <x v="10"/>
    <x v="2"/>
    <n v="4"/>
    <s v="Delivered"/>
    <n v="220"/>
    <n v="111"/>
    <n v="109"/>
    <n v="0.49545454545454548"/>
  </r>
  <r>
    <s v="ORD0872"/>
    <d v="2027-10-26T00:00:00"/>
    <x v="4"/>
    <x v="2"/>
    <s v="CUST0289"/>
    <x v="0"/>
    <x v="2"/>
    <x v="0"/>
    <x v="26"/>
    <x v="4"/>
    <n v="700"/>
    <n v="900"/>
    <n v="2"/>
    <x v="3"/>
    <x v="10"/>
    <x v="2"/>
    <n v="3"/>
    <s v="Delivered"/>
    <n v="1440"/>
    <n v="1411"/>
    <n v="29"/>
    <n v="2.013888888888889E-2"/>
  </r>
  <r>
    <s v="ORD0873"/>
    <d v="2027-10-27T00:00:00"/>
    <x v="4"/>
    <x v="2"/>
    <s v="CUST0399"/>
    <x v="2"/>
    <x v="0"/>
    <x v="3"/>
    <x v="7"/>
    <x v="1"/>
    <n v="18"/>
    <n v="40"/>
    <n v="4"/>
    <x v="2"/>
    <x v="0"/>
    <x v="0"/>
    <n v="4"/>
    <s v="Delivered"/>
    <n v="152"/>
    <n v="86"/>
    <n v="66"/>
    <n v="0.43421052631578949"/>
  </r>
  <r>
    <s v="ORD0874"/>
    <d v="2027-10-28T00:00:00"/>
    <x v="4"/>
    <x v="2"/>
    <s v="CUST0014"/>
    <x v="2"/>
    <x v="2"/>
    <x v="6"/>
    <x v="15"/>
    <x v="2"/>
    <n v="40"/>
    <n v="85"/>
    <n v="1"/>
    <x v="0"/>
    <x v="3"/>
    <x v="0"/>
    <n v="2"/>
    <s v="Delivered"/>
    <n v="85"/>
    <n v="55"/>
    <n v="30"/>
    <n v="0.35294117647058826"/>
  </r>
  <r>
    <s v="ORD0875"/>
    <d v="2027-10-29T00:00:00"/>
    <x v="4"/>
    <x v="2"/>
    <s v="CUST0236"/>
    <x v="0"/>
    <x v="1"/>
    <x v="4"/>
    <x v="13"/>
    <x v="0"/>
    <n v="100"/>
    <n v="170"/>
    <n v="3"/>
    <x v="3"/>
    <x v="3"/>
    <x v="3"/>
    <n v="5"/>
    <s v="Delivered"/>
    <n v="408"/>
    <n v="315"/>
    <n v="93"/>
    <n v="0.22794117647058823"/>
  </r>
  <r>
    <s v="ORD0876"/>
    <d v="2027-10-30T00:00:00"/>
    <x v="4"/>
    <x v="2"/>
    <s v="CUST0218"/>
    <x v="0"/>
    <x v="0"/>
    <x v="4"/>
    <x v="13"/>
    <x v="0"/>
    <n v="100"/>
    <n v="170"/>
    <n v="1"/>
    <x v="5"/>
    <x v="3"/>
    <x v="2"/>
    <n v="2"/>
    <s v="Cancelled"/>
    <n v="153"/>
    <n v="115"/>
    <n v="38"/>
    <n v="0.24836601307189543"/>
  </r>
  <r>
    <s v="ORD0877"/>
    <d v="2027-10-31T00:00:00"/>
    <x v="4"/>
    <x v="2"/>
    <s v="CUST0222"/>
    <x v="1"/>
    <x v="3"/>
    <x v="1"/>
    <x v="29"/>
    <x v="2"/>
    <n v="20"/>
    <n v="50"/>
    <n v="3"/>
    <x v="4"/>
    <x v="12"/>
    <x v="2"/>
    <n v="3"/>
    <s v="Cancelled"/>
    <n v="112.5"/>
    <n v="69"/>
    <n v="43.5"/>
    <n v="0.38666666666666666"/>
  </r>
  <r>
    <s v="ORD0878"/>
    <d v="2027-11-01T00:00:00"/>
    <x v="5"/>
    <x v="2"/>
    <s v="CUST0258"/>
    <x v="2"/>
    <x v="3"/>
    <x v="9"/>
    <x v="11"/>
    <x v="1"/>
    <n v="22"/>
    <n v="60"/>
    <n v="3"/>
    <x v="5"/>
    <x v="12"/>
    <x v="3"/>
    <n v="3"/>
    <s v="Delivered"/>
    <n v="162"/>
    <n v="75"/>
    <n v="87"/>
    <n v="0.53703703703703709"/>
  </r>
  <r>
    <s v="ORD0879"/>
    <d v="2027-11-02T00:00:00"/>
    <x v="5"/>
    <x v="2"/>
    <s v="CUST0209"/>
    <x v="0"/>
    <x v="2"/>
    <x v="5"/>
    <x v="14"/>
    <x v="0"/>
    <n v="20"/>
    <n v="45"/>
    <n v="4"/>
    <x v="3"/>
    <x v="12"/>
    <x v="3"/>
    <n v="3"/>
    <s v="Delivered"/>
    <n v="144"/>
    <n v="89"/>
    <n v="55"/>
    <n v="0.38194444444444442"/>
  </r>
  <r>
    <s v="ORD0880"/>
    <d v="2027-11-03T00:00:00"/>
    <x v="5"/>
    <x v="2"/>
    <s v="CUST0105"/>
    <x v="0"/>
    <x v="1"/>
    <x v="9"/>
    <x v="18"/>
    <x v="3"/>
    <n v="4"/>
    <n v="15"/>
    <n v="3"/>
    <x v="4"/>
    <x v="2"/>
    <x v="0"/>
    <n v="6"/>
    <s v="Delivered"/>
    <n v="33.75"/>
    <n v="24"/>
    <n v="9.75"/>
    <n v="0.28888888888888886"/>
  </r>
  <r>
    <s v="ORD0881"/>
    <d v="2027-11-04T00:00:00"/>
    <x v="5"/>
    <x v="2"/>
    <s v="CUST0039"/>
    <x v="0"/>
    <x v="3"/>
    <x v="9"/>
    <x v="18"/>
    <x v="3"/>
    <n v="4"/>
    <n v="15"/>
    <n v="3"/>
    <x v="0"/>
    <x v="1"/>
    <x v="1"/>
    <n v="2"/>
    <s v="Delivered"/>
    <n v="45"/>
    <n v="25"/>
    <n v="20"/>
    <n v="0.44444444444444442"/>
  </r>
  <r>
    <s v="ORD0882"/>
    <d v="2027-11-05T00:00:00"/>
    <x v="5"/>
    <x v="2"/>
    <s v="CUST0220"/>
    <x v="0"/>
    <x v="0"/>
    <x v="7"/>
    <x v="13"/>
    <x v="0"/>
    <n v="100"/>
    <n v="170"/>
    <n v="2"/>
    <x v="2"/>
    <x v="1"/>
    <x v="2"/>
    <n v="5"/>
    <s v="Delivered"/>
    <n v="323"/>
    <n v="213"/>
    <n v="110"/>
    <n v="0.34055727554179566"/>
  </r>
  <r>
    <s v="ORD0883"/>
    <d v="2027-11-06T00:00:00"/>
    <x v="5"/>
    <x v="2"/>
    <s v="CUST0237"/>
    <x v="2"/>
    <x v="3"/>
    <x v="8"/>
    <x v="22"/>
    <x v="4"/>
    <n v="45"/>
    <n v="80"/>
    <n v="4"/>
    <x v="4"/>
    <x v="12"/>
    <x v="0"/>
    <n v="2"/>
    <s v="Returned"/>
    <n v="240"/>
    <n v="189"/>
    <n v="51"/>
    <n v="0.21249999999999999"/>
  </r>
  <r>
    <s v="ORD0884"/>
    <d v="2027-11-07T00:00:00"/>
    <x v="5"/>
    <x v="2"/>
    <s v="CUST0390"/>
    <x v="0"/>
    <x v="3"/>
    <x v="6"/>
    <x v="18"/>
    <x v="3"/>
    <n v="4"/>
    <n v="15"/>
    <n v="4"/>
    <x v="1"/>
    <x v="10"/>
    <x v="2"/>
    <n v="5"/>
    <s v="Delivered"/>
    <n v="51"/>
    <n v="27"/>
    <n v="24"/>
    <n v="0.47058823529411764"/>
  </r>
  <r>
    <s v="ORD0885"/>
    <d v="2027-11-08T00:00:00"/>
    <x v="5"/>
    <x v="2"/>
    <s v="CUST0097"/>
    <x v="0"/>
    <x v="1"/>
    <x v="2"/>
    <x v="11"/>
    <x v="1"/>
    <n v="22"/>
    <n v="60"/>
    <n v="2"/>
    <x v="3"/>
    <x v="15"/>
    <x v="1"/>
    <n v="4"/>
    <s v="Delivered"/>
    <n v="96"/>
    <n v="61"/>
    <n v="35"/>
    <n v="0.36458333333333331"/>
  </r>
  <r>
    <s v="ORD0886"/>
    <d v="2027-11-09T00:00:00"/>
    <x v="5"/>
    <x v="2"/>
    <s v="CUST0262"/>
    <x v="0"/>
    <x v="1"/>
    <x v="5"/>
    <x v="19"/>
    <x v="2"/>
    <n v="18"/>
    <n v="40"/>
    <n v="2"/>
    <x v="1"/>
    <x v="3"/>
    <x v="3"/>
    <n v="6"/>
    <s v="Delivered"/>
    <n v="68"/>
    <n v="51"/>
    <n v="17"/>
    <n v="0.25"/>
  </r>
  <r>
    <s v="ORD0887"/>
    <d v="2027-11-10T00:00:00"/>
    <x v="5"/>
    <x v="2"/>
    <s v="CUST0179"/>
    <x v="0"/>
    <x v="2"/>
    <x v="7"/>
    <x v="28"/>
    <x v="3"/>
    <n v="12"/>
    <n v="30"/>
    <n v="3"/>
    <x v="2"/>
    <x v="8"/>
    <x v="2"/>
    <n v="4"/>
    <s v="Delivered"/>
    <n v="85.5"/>
    <n v="46"/>
    <n v="39.5"/>
    <n v="0.46198830409356723"/>
  </r>
  <r>
    <s v="ORD0888"/>
    <d v="2027-11-11T00:00:00"/>
    <x v="5"/>
    <x v="2"/>
    <s v="CUST0191"/>
    <x v="0"/>
    <x v="1"/>
    <x v="1"/>
    <x v="7"/>
    <x v="1"/>
    <n v="18"/>
    <n v="40"/>
    <n v="1"/>
    <x v="1"/>
    <x v="0"/>
    <x v="0"/>
    <n v="6"/>
    <s v="Delivered"/>
    <n v="34"/>
    <n v="32"/>
    <n v="2"/>
    <n v="5.8823529411764705E-2"/>
  </r>
  <r>
    <s v="ORD0889"/>
    <d v="2027-11-12T00:00:00"/>
    <x v="5"/>
    <x v="2"/>
    <s v="CUST0333"/>
    <x v="0"/>
    <x v="3"/>
    <x v="2"/>
    <x v="20"/>
    <x v="1"/>
    <n v="5"/>
    <n v="15"/>
    <n v="4"/>
    <x v="2"/>
    <x v="6"/>
    <x v="2"/>
    <n v="4"/>
    <s v="Delivered"/>
    <n v="57"/>
    <n v="26"/>
    <n v="31"/>
    <n v="0.54385964912280704"/>
  </r>
  <r>
    <s v="ORD0890"/>
    <d v="2027-11-13T00:00:00"/>
    <x v="5"/>
    <x v="2"/>
    <s v="CUST0175"/>
    <x v="0"/>
    <x v="0"/>
    <x v="2"/>
    <x v="4"/>
    <x v="4"/>
    <n v="450"/>
    <n v="620"/>
    <n v="4"/>
    <x v="3"/>
    <x v="6"/>
    <x v="2"/>
    <n v="3"/>
    <s v="Delivered"/>
    <n v="1984"/>
    <n v="1806"/>
    <n v="178"/>
    <n v="8.9717741935483875E-2"/>
  </r>
  <r>
    <s v="ORD0891"/>
    <d v="2027-11-14T00:00:00"/>
    <x v="5"/>
    <x v="2"/>
    <s v="CUST0171"/>
    <x v="1"/>
    <x v="1"/>
    <x v="8"/>
    <x v="29"/>
    <x v="2"/>
    <n v="20"/>
    <n v="50"/>
    <n v="6"/>
    <x v="3"/>
    <x v="5"/>
    <x v="0"/>
    <n v="4"/>
    <s v="Delivered"/>
    <n v="240"/>
    <n v="139"/>
    <n v="101"/>
    <n v="0.42083333333333334"/>
  </r>
  <r>
    <s v="ORD0892"/>
    <d v="2027-11-15T00:00:00"/>
    <x v="5"/>
    <x v="2"/>
    <s v="CUST0249"/>
    <x v="0"/>
    <x v="1"/>
    <x v="8"/>
    <x v="20"/>
    <x v="1"/>
    <n v="5"/>
    <n v="15"/>
    <n v="4"/>
    <x v="3"/>
    <x v="0"/>
    <x v="1"/>
    <n v="5"/>
    <s v="Delivered"/>
    <n v="48"/>
    <n v="34"/>
    <n v="14"/>
    <n v="0.29166666666666669"/>
  </r>
  <r>
    <s v="ORD0893"/>
    <d v="2027-11-16T00:00:00"/>
    <x v="5"/>
    <x v="2"/>
    <s v="CUST0232"/>
    <x v="2"/>
    <x v="0"/>
    <x v="1"/>
    <x v="23"/>
    <x v="2"/>
    <n v="10"/>
    <n v="25"/>
    <n v="3"/>
    <x v="6"/>
    <x v="6"/>
    <x v="1"/>
    <n v="5"/>
    <s v="Delivered"/>
    <n v="52.5"/>
    <n v="36"/>
    <n v="16.5"/>
    <n v="0.31428571428571428"/>
  </r>
  <r>
    <s v="ORD0894"/>
    <d v="2027-11-17T00:00:00"/>
    <x v="5"/>
    <x v="2"/>
    <s v="CUST0256"/>
    <x v="0"/>
    <x v="1"/>
    <x v="8"/>
    <x v="13"/>
    <x v="0"/>
    <n v="100"/>
    <n v="170"/>
    <n v="4"/>
    <x v="4"/>
    <x v="3"/>
    <x v="2"/>
    <n v="7"/>
    <s v="Cancelled"/>
    <n v="510"/>
    <n v="415"/>
    <n v="95"/>
    <n v="0.18627450980392157"/>
  </r>
  <r>
    <s v="ORD0895"/>
    <d v="2027-11-18T00:00:00"/>
    <x v="5"/>
    <x v="2"/>
    <s v="CUST0152"/>
    <x v="1"/>
    <x v="0"/>
    <x v="5"/>
    <x v="8"/>
    <x v="3"/>
    <n v="18"/>
    <n v="45"/>
    <n v="8"/>
    <x v="1"/>
    <x v="6"/>
    <x v="2"/>
    <n v="2"/>
    <s v="Delivered"/>
    <n v="306"/>
    <n v="150"/>
    <n v="156"/>
    <n v="0.50980392156862742"/>
  </r>
  <r>
    <s v="ORD0896"/>
    <d v="2027-11-19T00:00:00"/>
    <x v="5"/>
    <x v="2"/>
    <s v="CUST0330"/>
    <x v="0"/>
    <x v="3"/>
    <x v="5"/>
    <x v="16"/>
    <x v="4"/>
    <n v="70"/>
    <n v="110"/>
    <n v="1"/>
    <x v="0"/>
    <x v="6"/>
    <x v="3"/>
    <n v="5"/>
    <s v="Delivered"/>
    <n v="110"/>
    <n v="76"/>
    <n v="34"/>
    <n v="0.30909090909090908"/>
  </r>
  <r>
    <s v="ORD0897"/>
    <d v="2027-11-20T00:00:00"/>
    <x v="5"/>
    <x v="2"/>
    <s v="CUST0290"/>
    <x v="0"/>
    <x v="0"/>
    <x v="2"/>
    <x v="16"/>
    <x v="4"/>
    <n v="70"/>
    <n v="110"/>
    <n v="4"/>
    <x v="2"/>
    <x v="2"/>
    <x v="0"/>
    <n v="2"/>
    <s v="Delivered"/>
    <n v="418"/>
    <n v="292"/>
    <n v="126"/>
    <n v="0.30143540669856461"/>
  </r>
  <r>
    <s v="ORD0898"/>
    <d v="2027-11-21T00:00:00"/>
    <x v="5"/>
    <x v="2"/>
    <s v="CUST0138"/>
    <x v="1"/>
    <x v="2"/>
    <x v="7"/>
    <x v="7"/>
    <x v="1"/>
    <n v="18"/>
    <n v="40"/>
    <n v="2"/>
    <x v="0"/>
    <x v="0"/>
    <x v="1"/>
    <n v="3"/>
    <s v="Delivered"/>
    <n v="80"/>
    <n v="50"/>
    <n v="30"/>
    <n v="0.375"/>
  </r>
  <r>
    <s v="ORD0899"/>
    <d v="2027-11-22T00:00:00"/>
    <x v="5"/>
    <x v="2"/>
    <s v="CUST0114"/>
    <x v="1"/>
    <x v="1"/>
    <x v="6"/>
    <x v="7"/>
    <x v="1"/>
    <n v="18"/>
    <n v="40"/>
    <n v="2"/>
    <x v="3"/>
    <x v="2"/>
    <x v="2"/>
    <n v="6"/>
    <s v="Delivered"/>
    <n v="64"/>
    <n v="48"/>
    <n v="16"/>
    <n v="0.25"/>
  </r>
  <r>
    <s v="ORD0900"/>
    <d v="2027-11-23T00:00:00"/>
    <x v="5"/>
    <x v="2"/>
    <s v="CUST0175"/>
    <x v="0"/>
    <x v="2"/>
    <x v="0"/>
    <x v="4"/>
    <x v="4"/>
    <n v="450"/>
    <n v="620"/>
    <n v="1"/>
    <x v="5"/>
    <x v="8"/>
    <x v="1"/>
    <n v="2"/>
    <s v="Delivered"/>
    <n v="558"/>
    <n v="460"/>
    <n v="98"/>
    <n v="0.17562724014336917"/>
  </r>
  <r>
    <s v="ORD0901"/>
    <d v="2027-11-24T00:00:00"/>
    <x v="5"/>
    <x v="2"/>
    <s v="CUST0318"/>
    <x v="1"/>
    <x v="3"/>
    <x v="7"/>
    <x v="12"/>
    <x v="1"/>
    <n v="8"/>
    <n v="25"/>
    <n v="3"/>
    <x v="1"/>
    <x v="2"/>
    <x v="0"/>
    <n v="2"/>
    <s v="Delivered"/>
    <n v="63.75"/>
    <n v="36"/>
    <n v="27.75"/>
    <n v="0.43529411764705883"/>
  </r>
  <r>
    <s v="ORD0902"/>
    <d v="2027-11-25T00:00:00"/>
    <x v="5"/>
    <x v="2"/>
    <s v="CUST0098"/>
    <x v="0"/>
    <x v="1"/>
    <x v="2"/>
    <x v="21"/>
    <x v="0"/>
    <n v="50"/>
    <n v="95"/>
    <n v="1"/>
    <x v="3"/>
    <x v="11"/>
    <x v="3"/>
    <n v="7"/>
    <s v="Delivered"/>
    <n v="76"/>
    <n v="70"/>
    <n v="6"/>
    <n v="7.8947368421052627E-2"/>
  </r>
  <r>
    <s v="ORD0903"/>
    <d v="2027-11-26T00:00:00"/>
    <x v="5"/>
    <x v="2"/>
    <s v="CUST0012"/>
    <x v="1"/>
    <x v="2"/>
    <x v="4"/>
    <x v="7"/>
    <x v="1"/>
    <n v="18"/>
    <n v="40"/>
    <n v="4"/>
    <x v="5"/>
    <x v="12"/>
    <x v="2"/>
    <n v="4"/>
    <s v="Delivered"/>
    <n v="144"/>
    <n v="81"/>
    <n v="63"/>
    <n v="0.4375"/>
  </r>
  <r>
    <s v="ORD0904"/>
    <d v="2027-11-27T00:00:00"/>
    <x v="5"/>
    <x v="2"/>
    <s v="CUST0050"/>
    <x v="1"/>
    <x v="1"/>
    <x v="2"/>
    <x v="2"/>
    <x v="2"/>
    <n v="25"/>
    <n v="55"/>
    <n v="3"/>
    <x v="4"/>
    <x v="15"/>
    <x v="3"/>
    <n v="4"/>
    <s v="Delivered"/>
    <n v="123.75"/>
    <n v="92"/>
    <n v="31.75"/>
    <n v="0.25656565656565655"/>
  </r>
  <r>
    <s v="ORD0905"/>
    <d v="2027-11-28T00:00:00"/>
    <x v="5"/>
    <x v="2"/>
    <s v="CUST0114"/>
    <x v="2"/>
    <x v="3"/>
    <x v="3"/>
    <x v="2"/>
    <x v="2"/>
    <n v="25"/>
    <n v="55"/>
    <n v="3"/>
    <x v="0"/>
    <x v="0"/>
    <x v="1"/>
    <n v="5"/>
    <s v="Delivered"/>
    <n v="165"/>
    <n v="89"/>
    <n v="76"/>
    <n v="0.46060606060606063"/>
  </r>
  <r>
    <s v="ORD0906"/>
    <d v="2027-11-29T00:00:00"/>
    <x v="5"/>
    <x v="2"/>
    <s v="CUST0166"/>
    <x v="1"/>
    <x v="3"/>
    <x v="0"/>
    <x v="25"/>
    <x v="3"/>
    <n v="30"/>
    <n v="60"/>
    <n v="8"/>
    <x v="4"/>
    <x v="10"/>
    <x v="2"/>
    <n v="4"/>
    <s v="Delivered"/>
    <n v="360"/>
    <n v="251"/>
    <n v="109"/>
    <n v="0.30277777777777776"/>
  </r>
  <r>
    <s v="ORD0907"/>
    <d v="2027-11-30T00:00:00"/>
    <x v="5"/>
    <x v="2"/>
    <s v="CUST0274"/>
    <x v="2"/>
    <x v="3"/>
    <x v="2"/>
    <x v="10"/>
    <x v="4"/>
    <n v="20"/>
    <n v="45"/>
    <n v="4"/>
    <x v="5"/>
    <x v="6"/>
    <x v="2"/>
    <n v="3"/>
    <s v="Delivered"/>
    <n v="162"/>
    <n v="86"/>
    <n v="76"/>
    <n v="0.46913580246913578"/>
  </r>
  <r>
    <s v="ORD0908"/>
    <d v="2027-12-01T00:00:00"/>
    <x v="6"/>
    <x v="2"/>
    <s v="CUST0299"/>
    <x v="0"/>
    <x v="1"/>
    <x v="3"/>
    <x v="16"/>
    <x v="4"/>
    <n v="70"/>
    <n v="110"/>
    <n v="1"/>
    <x v="1"/>
    <x v="13"/>
    <x v="2"/>
    <n v="7"/>
    <s v="Returned"/>
    <n v="93.5"/>
    <n v="86"/>
    <n v="7.5"/>
    <n v="8.0213903743315509E-2"/>
  </r>
  <r>
    <s v="ORD0909"/>
    <d v="2027-12-02T00:00:00"/>
    <x v="6"/>
    <x v="2"/>
    <s v="CUST0344"/>
    <x v="1"/>
    <x v="2"/>
    <x v="9"/>
    <x v="9"/>
    <x v="3"/>
    <n v="15"/>
    <n v="35"/>
    <n v="7"/>
    <x v="5"/>
    <x v="7"/>
    <x v="2"/>
    <n v="4"/>
    <s v="Delivered"/>
    <n v="220.5"/>
    <n v="110"/>
    <n v="110.5"/>
    <n v="0.50113378684807253"/>
  </r>
  <r>
    <s v="ORD0910"/>
    <d v="2027-12-03T00:00:00"/>
    <x v="6"/>
    <x v="2"/>
    <s v="CUST0289"/>
    <x v="0"/>
    <x v="2"/>
    <x v="9"/>
    <x v="6"/>
    <x v="4"/>
    <n v="120"/>
    <n v="180"/>
    <n v="3"/>
    <x v="3"/>
    <x v="9"/>
    <x v="1"/>
    <n v="2"/>
    <s v="Returned"/>
    <n v="432"/>
    <n v="367"/>
    <n v="65"/>
    <n v="0.15046296296296297"/>
  </r>
  <r>
    <s v="ORD0911"/>
    <d v="2027-12-04T00:00:00"/>
    <x v="6"/>
    <x v="2"/>
    <s v="CUST0152"/>
    <x v="0"/>
    <x v="0"/>
    <x v="2"/>
    <x v="29"/>
    <x v="2"/>
    <n v="20"/>
    <n v="50"/>
    <n v="2"/>
    <x v="5"/>
    <x v="2"/>
    <x v="0"/>
    <n v="4"/>
    <s v="Delivered"/>
    <n v="90"/>
    <n v="52"/>
    <n v="38"/>
    <n v="0.42222222222222222"/>
  </r>
  <r>
    <s v="ORD0912"/>
    <d v="2027-12-05T00:00:00"/>
    <x v="6"/>
    <x v="2"/>
    <s v="CUST0145"/>
    <x v="1"/>
    <x v="2"/>
    <x v="9"/>
    <x v="17"/>
    <x v="1"/>
    <n v="18"/>
    <n v="45"/>
    <n v="7"/>
    <x v="5"/>
    <x v="8"/>
    <x v="3"/>
    <n v="3"/>
    <s v="Delivered"/>
    <n v="283.5"/>
    <n v="136"/>
    <n v="147.5"/>
    <n v="0.52028218694885364"/>
  </r>
  <r>
    <s v="ORD0913"/>
    <d v="2027-12-06T00:00:00"/>
    <x v="6"/>
    <x v="2"/>
    <s v="CUST0122"/>
    <x v="0"/>
    <x v="2"/>
    <x v="3"/>
    <x v="18"/>
    <x v="3"/>
    <n v="4"/>
    <n v="15"/>
    <n v="4"/>
    <x v="3"/>
    <x v="9"/>
    <x v="0"/>
    <n v="3"/>
    <s v="Delivered"/>
    <n v="48"/>
    <n v="23"/>
    <n v="25"/>
    <n v="0.52083333333333337"/>
  </r>
  <r>
    <s v="ORD0914"/>
    <d v="2027-12-07T00:00:00"/>
    <x v="6"/>
    <x v="2"/>
    <s v="CUST0169"/>
    <x v="0"/>
    <x v="1"/>
    <x v="4"/>
    <x v="9"/>
    <x v="3"/>
    <n v="15"/>
    <n v="35"/>
    <n v="4"/>
    <x v="1"/>
    <x v="2"/>
    <x v="3"/>
    <n v="5"/>
    <s v="Delivered"/>
    <n v="119"/>
    <n v="72"/>
    <n v="47"/>
    <n v="0.3949579831932773"/>
  </r>
  <r>
    <s v="ORD0915"/>
    <d v="2027-12-08T00:00:00"/>
    <x v="6"/>
    <x v="2"/>
    <s v="CUST0253"/>
    <x v="0"/>
    <x v="0"/>
    <x v="4"/>
    <x v="4"/>
    <x v="4"/>
    <n v="450"/>
    <n v="620"/>
    <n v="1"/>
    <x v="2"/>
    <x v="10"/>
    <x v="2"/>
    <n v="2"/>
    <s v="Delivered"/>
    <n v="589"/>
    <n v="461"/>
    <n v="128"/>
    <n v="0.21731748726655348"/>
  </r>
  <r>
    <s v="ORD0916"/>
    <d v="2027-12-09T00:00:00"/>
    <x v="6"/>
    <x v="2"/>
    <s v="CUST0146"/>
    <x v="1"/>
    <x v="2"/>
    <x v="8"/>
    <x v="21"/>
    <x v="0"/>
    <n v="50"/>
    <n v="95"/>
    <n v="8"/>
    <x v="1"/>
    <x v="12"/>
    <x v="0"/>
    <n v="4"/>
    <s v="Delivered"/>
    <n v="646"/>
    <n v="409"/>
    <n v="237"/>
    <n v="0.36687306501547989"/>
  </r>
  <r>
    <s v="ORD0917"/>
    <d v="2027-12-10T00:00:00"/>
    <x v="6"/>
    <x v="2"/>
    <s v="CUST0391"/>
    <x v="1"/>
    <x v="1"/>
    <x v="5"/>
    <x v="3"/>
    <x v="3"/>
    <n v="45"/>
    <n v="90"/>
    <n v="2"/>
    <x v="3"/>
    <x v="0"/>
    <x v="3"/>
    <n v="4"/>
    <s v="Delivered"/>
    <n v="144"/>
    <n v="104"/>
    <n v="40"/>
    <n v="0.27777777777777779"/>
  </r>
  <r>
    <s v="ORD0918"/>
    <d v="2027-12-11T00:00:00"/>
    <x v="6"/>
    <x v="2"/>
    <s v="CUST0141"/>
    <x v="1"/>
    <x v="2"/>
    <x v="8"/>
    <x v="2"/>
    <x v="2"/>
    <n v="25"/>
    <n v="55"/>
    <n v="6"/>
    <x v="3"/>
    <x v="7"/>
    <x v="2"/>
    <n v="2"/>
    <s v="Delivered"/>
    <n v="264"/>
    <n v="155"/>
    <n v="109"/>
    <n v="0.4128787878787879"/>
  </r>
  <r>
    <s v="ORD0919"/>
    <d v="2027-12-12T00:00:00"/>
    <x v="6"/>
    <x v="2"/>
    <s v="CUST0243"/>
    <x v="0"/>
    <x v="1"/>
    <x v="5"/>
    <x v="23"/>
    <x v="2"/>
    <n v="10"/>
    <n v="25"/>
    <n v="4"/>
    <x v="5"/>
    <x v="15"/>
    <x v="3"/>
    <n v="7"/>
    <s v="Delivered"/>
    <n v="90"/>
    <n v="57"/>
    <n v="33"/>
    <n v="0.36666666666666664"/>
  </r>
  <r>
    <s v="ORD0920"/>
    <d v="2027-12-13T00:00:00"/>
    <x v="6"/>
    <x v="2"/>
    <s v="CUST0051"/>
    <x v="0"/>
    <x v="2"/>
    <x v="2"/>
    <x v="15"/>
    <x v="2"/>
    <n v="40"/>
    <n v="85"/>
    <n v="1"/>
    <x v="2"/>
    <x v="9"/>
    <x v="3"/>
    <n v="3"/>
    <s v="Delivered"/>
    <n v="80.75"/>
    <n v="47"/>
    <n v="33.75"/>
    <n v="0.41795665634674922"/>
  </r>
  <r>
    <s v="ORD0921"/>
    <d v="2027-12-14T00:00:00"/>
    <x v="6"/>
    <x v="2"/>
    <s v="CUST0123"/>
    <x v="0"/>
    <x v="1"/>
    <x v="6"/>
    <x v="20"/>
    <x v="1"/>
    <n v="5"/>
    <n v="15"/>
    <n v="4"/>
    <x v="1"/>
    <x v="14"/>
    <x v="1"/>
    <n v="7"/>
    <s v="Delivered"/>
    <n v="51"/>
    <n v="38"/>
    <n v="13"/>
    <n v="0.25490196078431371"/>
  </r>
  <r>
    <s v="ORD0922"/>
    <d v="2027-12-15T00:00:00"/>
    <x v="6"/>
    <x v="2"/>
    <s v="CUST0169"/>
    <x v="1"/>
    <x v="0"/>
    <x v="9"/>
    <x v="6"/>
    <x v="4"/>
    <n v="120"/>
    <n v="180"/>
    <n v="4"/>
    <x v="4"/>
    <x v="9"/>
    <x v="0"/>
    <n v="5"/>
    <s v="Delivered"/>
    <n v="540"/>
    <n v="487"/>
    <n v="53"/>
    <n v="9.8148148148148151E-2"/>
  </r>
  <r>
    <s v="ORD0923"/>
    <d v="2027-12-16T00:00:00"/>
    <x v="6"/>
    <x v="2"/>
    <s v="CUST0012"/>
    <x v="2"/>
    <x v="3"/>
    <x v="4"/>
    <x v="4"/>
    <x v="4"/>
    <n v="450"/>
    <n v="620"/>
    <n v="3"/>
    <x v="3"/>
    <x v="4"/>
    <x v="2"/>
    <n v="5"/>
    <s v="Delivered"/>
    <n v="1488"/>
    <n v="1358"/>
    <n v="130"/>
    <n v="8.7365591397849468E-2"/>
  </r>
  <r>
    <s v="ORD0924"/>
    <d v="2027-12-17T00:00:00"/>
    <x v="6"/>
    <x v="2"/>
    <s v="CUST0279"/>
    <x v="2"/>
    <x v="0"/>
    <x v="5"/>
    <x v="17"/>
    <x v="1"/>
    <n v="18"/>
    <n v="45"/>
    <n v="1"/>
    <x v="2"/>
    <x v="6"/>
    <x v="1"/>
    <n v="2"/>
    <s v="Delivered"/>
    <n v="42.75"/>
    <n v="24"/>
    <n v="18.75"/>
    <n v="0.43859649122807015"/>
  </r>
  <r>
    <s v="ORD0925"/>
    <d v="2027-12-18T00:00:00"/>
    <x v="6"/>
    <x v="2"/>
    <s v="CUST0160"/>
    <x v="0"/>
    <x v="3"/>
    <x v="5"/>
    <x v="6"/>
    <x v="4"/>
    <n v="120"/>
    <n v="180"/>
    <n v="2"/>
    <x v="1"/>
    <x v="3"/>
    <x v="3"/>
    <n v="3"/>
    <s v="Delivered"/>
    <n v="306"/>
    <n v="255"/>
    <n v="51"/>
    <n v="0.16666666666666666"/>
  </r>
  <r>
    <s v="ORD0926"/>
    <d v="2027-12-19T00:00:00"/>
    <x v="6"/>
    <x v="2"/>
    <s v="CUST0175"/>
    <x v="0"/>
    <x v="2"/>
    <x v="0"/>
    <x v="19"/>
    <x v="2"/>
    <n v="18"/>
    <n v="40"/>
    <n v="2"/>
    <x v="1"/>
    <x v="9"/>
    <x v="1"/>
    <n v="3"/>
    <s v="Delivered"/>
    <n v="68"/>
    <n v="43"/>
    <n v="25"/>
    <n v="0.36764705882352944"/>
  </r>
  <r>
    <s v="ORD0927"/>
    <d v="2027-12-20T00:00:00"/>
    <x v="6"/>
    <x v="2"/>
    <s v="CUST0250"/>
    <x v="0"/>
    <x v="1"/>
    <x v="5"/>
    <x v="14"/>
    <x v="0"/>
    <n v="20"/>
    <n v="45"/>
    <n v="1"/>
    <x v="3"/>
    <x v="0"/>
    <x v="3"/>
    <n v="7"/>
    <s v="Delivered"/>
    <n v="36"/>
    <n v="34"/>
    <n v="2"/>
    <n v="5.5555555555555552E-2"/>
  </r>
  <r>
    <s v="ORD0928"/>
    <d v="2027-12-21T00:00:00"/>
    <x v="6"/>
    <x v="2"/>
    <s v="CUST0316"/>
    <x v="0"/>
    <x v="2"/>
    <x v="6"/>
    <x v="13"/>
    <x v="0"/>
    <n v="100"/>
    <n v="170"/>
    <n v="1"/>
    <x v="5"/>
    <x v="0"/>
    <x v="1"/>
    <n v="5"/>
    <s v="Delivered"/>
    <n v="153"/>
    <n v="114"/>
    <n v="39"/>
    <n v="0.25490196078431371"/>
  </r>
  <r>
    <s v="ORD0929"/>
    <d v="2027-12-22T00:00:00"/>
    <x v="6"/>
    <x v="2"/>
    <s v="CUST0300"/>
    <x v="0"/>
    <x v="3"/>
    <x v="9"/>
    <x v="17"/>
    <x v="1"/>
    <n v="18"/>
    <n v="45"/>
    <n v="3"/>
    <x v="3"/>
    <x v="4"/>
    <x v="3"/>
    <n v="5"/>
    <s v="Delivered"/>
    <n v="108"/>
    <n v="62"/>
    <n v="46"/>
    <n v="0.42592592592592593"/>
  </r>
  <r>
    <s v="ORD0930"/>
    <d v="2027-12-23T00:00:00"/>
    <x v="6"/>
    <x v="2"/>
    <s v="CUST0027"/>
    <x v="0"/>
    <x v="2"/>
    <x v="3"/>
    <x v="0"/>
    <x v="0"/>
    <n v="35"/>
    <n v="70"/>
    <n v="3"/>
    <x v="2"/>
    <x v="10"/>
    <x v="2"/>
    <n v="5"/>
    <s v="Delivered"/>
    <n v="199.5"/>
    <n v="116"/>
    <n v="83.5"/>
    <n v="0.41854636591478694"/>
  </r>
  <r>
    <s v="ORD0931"/>
    <d v="2027-12-24T00:00:00"/>
    <x v="6"/>
    <x v="2"/>
    <s v="CUST0019"/>
    <x v="0"/>
    <x v="2"/>
    <x v="3"/>
    <x v="2"/>
    <x v="2"/>
    <n v="25"/>
    <n v="55"/>
    <n v="2"/>
    <x v="5"/>
    <x v="7"/>
    <x v="3"/>
    <n v="3"/>
    <s v="Delivered"/>
    <n v="99"/>
    <n v="55"/>
    <n v="44"/>
    <n v="0.44444444444444442"/>
  </r>
  <r>
    <s v="ORD0932"/>
    <d v="2027-12-25T00:00:00"/>
    <x v="6"/>
    <x v="2"/>
    <s v="CUST0051"/>
    <x v="0"/>
    <x v="3"/>
    <x v="2"/>
    <x v="22"/>
    <x v="4"/>
    <n v="45"/>
    <n v="80"/>
    <n v="3"/>
    <x v="1"/>
    <x v="4"/>
    <x v="3"/>
    <n v="3"/>
    <s v="Delivered"/>
    <n v="204"/>
    <n v="143"/>
    <n v="61"/>
    <n v="0.29901960784313725"/>
  </r>
  <r>
    <s v="ORD0933"/>
    <d v="2027-12-26T00:00:00"/>
    <x v="6"/>
    <x v="2"/>
    <s v="CUST0043"/>
    <x v="1"/>
    <x v="0"/>
    <x v="2"/>
    <x v="20"/>
    <x v="1"/>
    <n v="5"/>
    <n v="15"/>
    <n v="8"/>
    <x v="2"/>
    <x v="12"/>
    <x v="1"/>
    <n v="4"/>
    <s v="Delivered"/>
    <n v="114"/>
    <n v="49"/>
    <n v="65"/>
    <n v="0.57017543859649122"/>
  </r>
  <r>
    <s v="ORD0934"/>
    <d v="2027-12-27T00:00:00"/>
    <x v="6"/>
    <x v="2"/>
    <s v="CUST0356"/>
    <x v="2"/>
    <x v="1"/>
    <x v="4"/>
    <x v="13"/>
    <x v="0"/>
    <n v="100"/>
    <n v="170"/>
    <n v="2"/>
    <x v="4"/>
    <x v="11"/>
    <x v="0"/>
    <n v="7"/>
    <s v="Delivered"/>
    <n v="255"/>
    <n v="220"/>
    <n v="35"/>
    <n v="0.13725490196078433"/>
  </r>
  <r>
    <s v="ORD0935"/>
    <d v="2027-12-28T00:00:00"/>
    <x v="6"/>
    <x v="2"/>
    <s v="CUST0225"/>
    <x v="0"/>
    <x v="2"/>
    <x v="2"/>
    <x v="17"/>
    <x v="1"/>
    <n v="18"/>
    <n v="45"/>
    <n v="4"/>
    <x v="5"/>
    <x v="1"/>
    <x v="1"/>
    <n v="3"/>
    <s v="Delivered"/>
    <n v="162"/>
    <n v="85"/>
    <n v="77"/>
    <n v="0.47530864197530864"/>
  </r>
  <r>
    <s v="ORD0936"/>
    <d v="2027-12-29T00:00:00"/>
    <x v="6"/>
    <x v="2"/>
    <s v="CUST0003"/>
    <x v="0"/>
    <x v="0"/>
    <x v="0"/>
    <x v="23"/>
    <x v="2"/>
    <n v="10"/>
    <n v="25"/>
    <n v="1"/>
    <x v="4"/>
    <x v="12"/>
    <x v="2"/>
    <n v="2"/>
    <s v="Delivered"/>
    <n v="18.75"/>
    <n v="19"/>
    <n v="-0.25"/>
    <n v="-1.3333333333333334E-2"/>
  </r>
  <r>
    <s v="ORD0937"/>
    <d v="2027-12-30T00:00:00"/>
    <x v="6"/>
    <x v="2"/>
    <s v="CUST0053"/>
    <x v="0"/>
    <x v="3"/>
    <x v="7"/>
    <x v="26"/>
    <x v="4"/>
    <n v="700"/>
    <n v="900"/>
    <n v="1"/>
    <x v="4"/>
    <x v="2"/>
    <x v="3"/>
    <n v="2"/>
    <s v="Delivered"/>
    <n v="675"/>
    <n v="712"/>
    <n v="-37"/>
    <n v="-5.4814814814814816E-2"/>
  </r>
  <r>
    <s v="ORD0938"/>
    <d v="2027-12-31T00:00:00"/>
    <x v="6"/>
    <x v="2"/>
    <s v="CUST0191"/>
    <x v="1"/>
    <x v="1"/>
    <x v="1"/>
    <x v="5"/>
    <x v="0"/>
    <n v="90"/>
    <n v="160"/>
    <n v="8"/>
    <x v="5"/>
    <x v="1"/>
    <x v="2"/>
    <n v="6"/>
    <s v="Delivered"/>
    <n v="1152"/>
    <n v="733"/>
    <n v="419"/>
    <n v="0.36371527777777779"/>
  </r>
  <r>
    <s v="ORD0939"/>
    <d v="2028-01-01T00:00:00"/>
    <x v="7"/>
    <x v="3"/>
    <s v="CUST0001"/>
    <x v="0"/>
    <x v="0"/>
    <x v="3"/>
    <x v="29"/>
    <x v="2"/>
    <n v="20"/>
    <n v="50"/>
    <n v="3"/>
    <x v="1"/>
    <x v="7"/>
    <x v="3"/>
    <n v="5"/>
    <s v="Delivered"/>
    <n v="127.5"/>
    <n v="65"/>
    <n v="62.5"/>
    <n v="0.49019607843137253"/>
  </r>
  <r>
    <s v="ORD0940"/>
    <d v="2028-01-02T00:00:00"/>
    <x v="7"/>
    <x v="3"/>
    <s v="CUST0090"/>
    <x v="0"/>
    <x v="0"/>
    <x v="3"/>
    <x v="1"/>
    <x v="1"/>
    <n v="6"/>
    <n v="20"/>
    <n v="4"/>
    <x v="5"/>
    <x v="4"/>
    <x v="1"/>
    <n v="4"/>
    <s v="Delivered"/>
    <n v="72"/>
    <n v="32"/>
    <n v="40"/>
    <n v="0.55555555555555558"/>
  </r>
  <r>
    <s v="ORD0941"/>
    <d v="2028-01-03T00:00:00"/>
    <x v="7"/>
    <x v="3"/>
    <s v="CUST0165"/>
    <x v="0"/>
    <x v="0"/>
    <x v="0"/>
    <x v="14"/>
    <x v="0"/>
    <n v="20"/>
    <n v="45"/>
    <n v="4"/>
    <x v="3"/>
    <x v="6"/>
    <x v="0"/>
    <n v="4"/>
    <s v="Delivered"/>
    <n v="144"/>
    <n v="86"/>
    <n v="58"/>
    <n v="0.40277777777777779"/>
  </r>
  <r>
    <s v="ORD0942"/>
    <d v="2028-01-04T00:00:00"/>
    <x v="7"/>
    <x v="3"/>
    <s v="CUST0298"/>
    <x v="1"/>
    <x v="3"/>
    <x v="3"/>
    <x v="29"/>
    <x v="2"/>
    <n v="20"/>
    <n v="50"/>
    <n v="3"/>
    <x v="4"/>
    <x v="3"/>
    <x v="2"/>
    <n v="3"/>
    <s v="Cancelled"/>
    <n v="112.5"/>
    <n v="75"/>
    <n v="37.5"/>
    <n v="0.33333333333333331"/>
  </r>
  <r>
    <s v="ORD0943"/>
    <d v="2028-01-05T00:00:00"/>
    <x v="7"/>
    <x v="3"/>
    <s v="CUST0286"/>
    <x v="2"/>
    <x v="1"/>
    <x v="1"/>
    <x v="11"/>
    <x v="1"/>
    <n v="22"/>
    <n v="60"/>
    <n v="2"/>
    <x v="3"/>
    <x v="0"/>
    <x v="1"/>
    <n v="4"/>
    <s v="Delivered"/>
    <n v="96"/>
    <n v="58"/>
    <n v="38"/>
    <n v="0.39583333333333331"/>
  </r>
  <r>
    <s v="ORD0944"/>
    <d v="2028-01-06T00:00:00"/>
    <x v="7"/>
    <x v="3"/>
    <s v="CUST0170"/>
    <x v="0"/>
    <x v="1"/>
    <x v="9"/>
    <x v="1"/>
    <x v="1"/>
    <n v="6"/>
    <n v="20"/>
    <n v="3"/>
    <x v="3"/>
    <x v="3"/>
    <x v="2"/>
    <n v="6"/>
    <s v="Delivered"/>
    <n v="48"/>
    <n v="33"/>
    <n v="15"/>
    <n v="0.3125"/>
  </r>
  <r>
    <s v="ORD0945"/>
    <d v="2028-01-07T00:00:00"/>
    <x v="7"/>
    <x v="3"/>
    <s v="CUST0064"/>
    <x v="0"/>
    <x v="1"/>
    <x v="8"/>
    <x v="19"/>
    <x v="2"/>
    <n v="18"/>
    <n v="40"/>
    <n v="3"/>
    <x v="0"/>
    <x v="13"/>
    <x v="3"/>
    <n v="7"/>
    <s v="Delivered"/>
    <n v="120"/>
    <n v="70"/>
    <n v="50"/>
    <n v="0.41666666666666669"/>
  </r>
  <r>
    <s v="ORD0946"/>
    <d v="2028-01-08T00:00:00"/>
    <x v="7"/>
    <x v="3"/>
    <s v="CUST0298"/>
    <x v="0"/>
    <x v="2"/>
    <x v="0"/>
    <x v="25"/>
    <x v="3"/>
    <n v="30"/>
    <n v="60"/>
    <n v="2"/>
    <x v="5"/>
    <x v="9"/>
    <x v="0"/>
    <n v="5"/>
    <s v="Delivered"/>
    <n v="108"/>
    <n v="67"/>
    <n v="41"/>
    <n v="0.37962962962962965"/>
  </r>
  <r>
    <s v="ORD0947"/>
    <d v="2028-01-09T00:00:00"/>
    <x v="7"/>
    <x v="3"/>
    <s v="CUST0124"/>
    <x v="2"/>
    <x v="0"/>
    <x v="3"/>
    <x v="5"/>
    <x v="0"/>
    <n v="90"/>
    <n v="160"/>
    <n v="4"/>
    <x v="4"/>
    <x v="8"/>
    <x v="3"/>
    <n v="5"/>
    <s v="Delivered"/>
    <n v="480"/>
    <n v="370"/>
    <n v="110"/>
    <n v="0.22916666666666666"/>
  </r>
  <r>
    <s v="ORD0948"/>
    <d v="2028-01-10T00:00:00"/>
    <x v="7"/>
    <x v="3"/>
    <s v="CUST0300"/>
    <x v="1"/>
    <x v="3"/>
    <x v="2"/>
    <x v="22"/>
    <x v="4"/>
    <n v="45"/>
    <n v="80"/>
    <n v="6"/>
    <x v="2"/>
    <x v="4"/>
    <x v="2"/>
    <n v="5"/>
    <s v="Delivered"/>
    <n v="456"/>
    <n v="278"/>
    <n v="178"/>
    <n v="0.39035087719298245"/>
  </r>
  <r>
    <s v="ORD0949"/>
    <d v="2028-01-11T00:00:00"/>
    <x v="7"/>
    <x v="3"/>
    <s v="CUST0398"/>
    <x v="0"/>
    <x v="0"/>
    <x v="4"/>
    <x v="21"/>
    <x v="0"/>
    <n v="50"/>
    <n v="95"/>
    <n v="1"/>
    <x v="3"/>
    <x v="7"/>
    <x v="1"/>
    <n v="5"/>
    <s v="Delivered"/>
    <n v="76"/>
    <n v="55"/>
    <n v="21"/>
    <n v="0.27631578947368424"/>
  </r>
  <r>
    <s v="ORD0950"/>
    <d v="2028-01-12T00:00:00"/>
    <x v="7"/>
    <x v="3"/>
    <s v="CUST0158"/>
    <x v="2"/>
    <x v="1"/>
    <x v="4"/>
    <x v="13"/>
    <x v="0"/>
    <n v="100"/>
    <n v="170"/>
    <n v="4"/>
    <x v="3"/>
    <x v="1"/>
    <x v="0"/>
    <n v="5"/>
    <s v="Delivered"/>
    <n v="544"/>
    <n v="413"/>
    <n v="131"/>
    <n v="0.24080882352941177"/>
  </r>
  <r>
    <s v="ORD0951"/>
    <d v="2028-01-13T00:00:00"/>
    <x v="7"/>
    <x v="3"/>
    <s v="CUST0074"/>
    <x v="1"/>
    <x v="3"/>
    <x v="3"/>
    <x v="11"/>
    <x v="1"/>
    <n v="22"/>
    <n v="60"/>
    <n v="7"/>
    <x v="4"/>
    <x v="8"/>
    <x v="3"/>
    <n v="4"/>
    <s v="Returned"/>
    <n v="315"/>
    <n v="164"/>
    <n v="151"/>
    <n v="0.47936507936507938"/>
  </r>
  <r>
    <s v="ORD0952"/>
    <d v="2028-01-14T00:00:00"/>
    <x v="7"/>
    <x v="3"/>
    <s v="CUST0246"/>
    <x v="1"/>
    <x v="3"/>
    <x v="9"/>
    <x v="22"/>
    <x v="4"/>
    <n v="45"/>
    <n v="80"/>
    <n v="4"/>
    <x v="1"/>
    <x v="8"/>
    <x v="1"/>
    <n v="2"/>
    <s v="Delivered"/>
    <n v="272"/>
    <n v="190"/>
    <n v="82"/>
    <n v="0.3014705882352941"/>
  </r>
  <r>
    <s v="ORD0953"/>
    <d v="2028-01-15T00:00:00"/>
    <x v="7"/>
    <x v="3"/>
    <s v="CUST0099"/>
    <x v="1"/>
    <x v="0"/>
    <x v="7"/>
    <x v="2"/>
    <x v="2"/>
    <n v="25"/>
    <n v="55"/>
    <n v="2"/>
    <x v="5"/>
    <x v="0"/>
    <x v="1"/>
    <n v="4"/>
    <s v="Delivered"/>
    <n v="99"/>
    <n v="64"/>
    <n v="35"/>
    <n v="0.35353535353535354"/>
  </r>
  <r>
    <s v="ORD0954"/>
    <d v="2028-01-16T00:00:00"/>
    <x v="7"/>
    <x v="3"/>
    <s v="CUST0247"/>
    <x v="2"/>
    <x v="0"/>
    <x v="5"/>
    <x v="2"/>
    <x v="2"/>
    <n v="25"/>
    <n v="55"/>
    <n v="4"/>
    <x v="3"/>
    <x v="1"/>
    <x v="1"/>
    <n v="4"/>
    <s v="Delivered"/>
    <n v="176"/>
    <n v="113"/>
    <n v="63"/>
    <n v="0.35795454545454547"/>
  </r>
  <r>
    <s v="ORD0955"/>
    <d v="2028-01-17T00:00:00"/>
    <x v="7"/>
    <x v="3"/>
    <s v="CUST0182"/>
    <x v="2"/>
    <x v="3"/>
    <x v="9"/>
    <x v="13"/>
    <x v="0"/>
    <n v="100"/>
    <n v="170"/>
    <n v="4"/>
    <x v="4"/>
    <x v="7"/>
    <x v="3"/>
    <n v="2"/>
    <s v="Delivered"/>
    <n v="510"/>
    <n v="405"/>
    <n v="105"/>
    <n v="0.20588235294117646"/>
  </r>
  <r>
    <s v="ORD0956"/>
    <d v="2028-01-18T00:00:00"/>
    <x v="7"/>
    <x v="3"/>
    <s v="CUST0120"/>
    <x v="0"/>
    <x v="1"/>
    <x v="7"/>
    <x v="10"/>
    <x v="4"/>
    <n v="20"/>
    <n v="45"/>
    <n v="2"/>
    <x v="5"/>
    <x v="5"/>
    <x v="1"/>
    <n v="6"/>
    <s v="Delivered"/>
    <n v="81"/>
    <n v="59"/>
    <n v="22"/>
    <n v="0.27160493827160492"/>
  </r>
  <r>
    <s v="ORD0957"/>
    <d v="2028-01-19T00:00:00"/>
    <x v="7"/>
    <x v="3"/>
    <s v="CUST0134"/>
    <x v="1"/>
    <x v="0"/>
    <x v="3"/>
    <x v="0"/>
    <x v="0"/>
    <n v="35"/>
    <n v="70"/>
    <n v="7"/>
    <x v="1"/>
    <x v="10"/>
    <x v="3"/>
    <n v="5"/>
    <s v="Delivered"/>
    <n v="416.5"/>
    <n v="256"/>
    <n v="160.5"/>
    <n v="0.38535414165666265"/>
  </r>
  <r>
    <s v="ORD0958"/>
    <d v="2028-01-20T00:00:00"/>
    <x v="7"/>
    <x v="3"/>
    <s v="CUST0152"/>
    <x v="0"/>
    <x v="2"/>
    <x v="6"/>
    <x v="14"/>
    <x v="0"/>
    <n v="20"/>
    <n v="45"/>
    <n v="3"/>
    <x v="5"/>
    <x v="12"/>
    <x v="0"/>
    <n v="2"/>
    <s v="Delivered"/>
    <n v="121.5"/>
    <n v="69"/>
    <n v="52.5"/>
    <n v="0.43209876543209874"/>
  </r>
  <r>
    <s v="ORD0959"/>
    <d v="2028-01-21T00:00:00"/>
    <x v="7"/>
    <x v="3"/>
    <s v="CUST0294"/>
    <x v="1"/>
    <x v="3"/>
    <x v="3"/>
    <x v="0"/>
    <x v="0"/>
    <n v="35"/>
    <n v="70"/>
    <n v="3"/>
    <x v="1"/>
    <x v="2"/>
    <x v="1"/>
    <n v="5"/>
    <s v="Delivered"/>
    <n v="178.5"/>
    <n v="117"/>
    <n v="61.5"/>
    <n v="0.34453781512605042"/>
  </r>
  <r>
    <s v="ORD0960"/>
    <d v="2028-01-22T00:00:00"/>
    <x v="7"/>
    <x v="3"/>
    <s v="CUST0048"/>
    <x v="0"/>
    <x v="2"/>
    <x v="3"/>
    <x v="18"/>
    <x v="3"/>
    <n v="4"/>
    <n v="15"/>
    <n v="1"/>
    <x v="4"/>
    <x v="9"/>
    <x v="0"/>
    <n v="5"/>
    <s v="Delivered"/>
    <n v="11.25"/>
    <n v="11"/>
    <n v="0.25"/>
    <n v="2.2222222222222223E-2"/>
  </r>
  <r>
    <s v="ORD0961"/>
    <d v="2028-01-23T00:00:00"/>
    <x v="7"/>
    <x v="3"/>
    <s v="CUST0133"/>
    <x v="2"/>
    <x v="1"/>
    <x v="0"/>
    <x v="18"/>
    <x v="3"/>
    <n v="4"/>
    <n v="15"/>
    <n v="4"/>
    <x v="3"/>
    <x v="13"/>
    <x v="0"/>
    <n v="7"/>
    <s v="Delivered"/>
    <n v="48"/>
    <n v="32"/>
    <n v="16"/>
    <n v="0.33333333333333331"/>
  </r>
  <r>
    <s v="ORD0962"/>
    <d v="2028-01-24T00:00:00"/>
    <x v="7"/>
    <x v="3"/>
    <s v="CUST0254"/>
    <x v="2"/>
    <x v="0"/>
    <x v="2"/>
    <x v="19"/>
    <x v="2"/>
    <n v="18"/>
    <n v="40"/>
    <n v="4"/>
    <x v="4"/>
    <x v="9"/>
    <x v="0"/>
    <n v="4"/>
    <s v="Delivered"/>
    <n v="120"/>
    <n v="79"/>
    <n v="41"/>
    <n v="0.34166666666666667"/>
  </r>
  <r>
    <s v="ORD0963"/>
    <d v="2028-01-25T00:00:00"/>
    <x v="7"/>
    <x v="3"/>
    <s v="CUST0293"/>
    <x v="0"/>
    <x v="2"/>
    <x v="2"/>
    <x v="9"/>
    <x v="3"/>
    <n v="15"/>
    <n v="35"/>
    <n v="4"/>
    <x v="4"/>
    <x v="12"/>
    <x v="1"/>
    <n v="2"/>
    <s v="Delivered"/>
    <n v="105"/>
    <n v="69"/>
    <n v="36"/>
    <n v="0.34285714285714286"/>
  </r>
  <r>
    <s v="ORD0964"/>
    <d v="2028-01-26T00:00:00"/>
    <x v="7"/>
    <x v="3"/>
    <s v="CUST0057"/>
    <x v="1"/>
    <x v="3"/>
    <x v="2"/>
    <x v="23"/>
    <x v="2"/>
    <n v="10"/>
    <n v="25"/>
    <n v="2"/>
    <x v="4"/>
    <x v="0"/>
    <x v="0"/>
    <n v="4"/>
    <s v="Delivered"/>
    <n v="37.5"/>
    <n v="34"/>
    <n v="3.5"/>
    <n v="9.3333333333333338E-2"/>
  </r>
  <r>
    <s v="ORD0965"/>
    <d v="2028-01-27T00:00:00"/>
    <x v="7"/>
    <x v="3"/>
    <s v="CUST0013"/>
    <x v="0"/>
    <x v="0"/>
    <x v="9"/>
    <x v="9"/>
    <x v="3"/>
    <n v="15"/>
    <n v="35"/>
    <n v="2"/>
    <x v="4"/>
    <x v="3"/>
    <x v="1"/>
    <n v="5"/>
    <s v="Delivered"/>
    <n v="52.5"/>
    <n v="45"/>
    <n v="7.5"/>
    <n v="0.14285714285714285"/>
  </r>
  <r>
    <s v="ORD0966"/>
    <d v="2028-01-28T00:00:00"/>
    <x v="7"/>
    <x v="3"/>
    <s v="CUST0349"/>
    <x v="2"/>
    <x v="3"/>
    <x v="1"/>
    <x v="9"/>
    <x v="3"/>
    <n v="15"/>
    <n v="35"/>
    <n v="3"/>
    <x v="0"/>
    <x v="1"/>
    <x v="1"/>
    <n v="2"/>
    <s v="Delivered"/>
    <n v="105"/>
    <n v="58"/>
    <n v="47"/>
    <n v="0.44761904761904764"/>
  </r>
  <r>
    <s v="ORD0967"/>
    <d v="2028-01-29T00:00:00"/>
    <x v="7"/>
    <x v="3"/>
    <s v="CUST0188"/>
    <x v="2"/>
    <x v="3"/>
    <x v="3"/>
    <x v="1"/>
    <x v="1"/>
    <n v="6"/>
    <n v="20"/>
    <n v="3"/>
    <x v="0"/>
    <x v="6"/>
    <x v="1"/>
    <n v="3"/>
    <s v="Delivered"/>
    <n v="60"/>
    <n v="24"/>
    <n v="36"/>
    <n v="0.6"/>
  </r>
  <r>
    <s v="ORD0968"/>
    <d v="2028-01-30T00:00:00"/>
    <x v="7"/>
    <x v="3"/>
    <s v="CUST0131"/>
    <x v="0"/>
    <x v="1"/>
    <x v="2"/>
    <x v="24"/>
    <x v="0"/>
    <n v="60"/>
    <n v="120"/>
    <n v="1"/>
    <x v="3"/>
    <x v="13"/>
    <x v="2"/>
    <n v="7"/>
    <s v="Delivered"/>
    <n v="96"/>
    <n v="76"/>
    <n v="20"/>
    <n v="0.20833333333333334"/>
  </r>
  <r>
    <s v="ORD0969"/>
    <d v="2028-01-31T00:00:00"/>
    <x v="7"/>
    <x v="3"/>
    <s v="CUST0276"/>
    <x v="0"/>
    <x v="0"/>
    <x v="6"/>
    <x v="10"/>
    <x v="4"/>
    <n v="20"/>
    <n v="45"/>
    <n v="1"/>
    <x v="4"/>
    <x v="3"/>
    <x v="2"/>
    <n v="3"/>
    <s v="Delivered"/>
    <n v="33.75"/>
    <n v="35"/>
    <n v="-1.25"/>
    <n v="-3.7037037037037035E-2"/>
  </r>
  <r>
    <s v="ORD0970"/>
    <d v="2028-02-01T00:00:00"/>
    <x v="8"/>
    <x v="3"/>
    <s v="CUST0240"/>
    <x v="2"/>
    <x v="2"/>
    <x v="8"/>
    <x v="19"/>
    <x v="2"/>
    <n v="18"/>
    <n v="40"/>
    <n v="1"/>
    <x v="3"/>
    <x v="1"/>
    <x v="2"/>
    <n v="3"/>
    <s v="Cancelled"/>
    <n v="32"/>
    <n v="31"/>
    <n v="1"/>
    <n v="3.125E-2"/>
  </r>
  <r>
    <s v="ORD0971"/>
    <d v="2028-02-02T00:00:00"/>
    <x v="8"/>
    <x v="3"/>
    <s v="CUST0386"/>
    <x v="0"/>
    <x v="1"/>
    <x v="7"/>
    <x v="19"/>
    <x v="2"/>
    <n v="18"/>
    <n v="40"/>
    <n v="4"/>
    <x v="1"/>
    <x v="1"/>
    <x v="1"/>
    <n v="4"/>
    <s v="Delivered"/>
    <n v="136"/>
    <n v="85"/>
    <n v="51"/>
    <n v="0.375"/>
  </r>
  <r>
    <s v="ORD0972"/>
    <d v="2028-02-03T00:00:00"/>
    <x v="8"/>
    <x v="3"/>
    <s v="CUST0289"/>
    <x v="1"/>
    <x v="3"/>
    <x v="2"/>
    <x v="7"/>
    <x v="1"/>
    <n v="18"/>
    <n v="40"/>
    <n v="4"/>
    <x v="1"/>
    <x v="9"/>
    <x v="0"/>
    <n v="4"/>
    <s v="Delivered"/>
    <n v="136"/>
    <n v="79"/>
    <n v="57"/>
    <n v="0.41911764705882354"/>
  </r>
  <r>
    <s v="ORD0973"/>
    <d v="2028-02-04T00:00:00"/>
    <x v="8"/>
    <x v="3"/>
    <s v="CUST0207"/>
    <x v="2"/>
    <x v="1"/>
    <x v="0"/>
    <x v="8"/>
    <x v="3"/>
    <n v="18"/>
    <n v="45"/>
    <n v="2"/>
    <x v="5"/>
    <x v="2"/>
    <x v="1"/>
    <n v="4"/>
    <s v="Delivered"/>
    <n v="81"/>
    <n v="48"/>
    <n v="33"/>
    <n v="0.40740740740740738"/>
  </r>
  <r>
    <s v="ORD0974"/>
    <d v="2028-02-05T00:00:00"/>
    <x v="8"/>
    <x v="3"/>
    <s v="CUST0026"/>
    <x v="2"/>
    <x v="0"/>
    <x v="8"/>
    <x v="8"/>
    <x v="3"/>
    <n v="18"/>
    <n v="45"/>
    <n v="2"/>
    <x v="4"/>
    <x v="6"/>
    <x v="1"/>
    <n v="4"/>
    <s v="Delivered"/>
    <n v="67.5"/>
    <n v="42"/>
    <n v="25.5"/>
    <n v="0.37777777777777777"/>
  </r>
  <r>
    <s v="ORD0975"/>
    <d v="2028-02-06T00:00:00"/>
    <x v="8"/>
    <x v="3"/>
    <s v="CUST0311"/>
    <x v="2"/>
    <x v="0"/>
    <x v="8"/>
    <x v="15"/>
    <x v="2"/>
    <n v="40"/>
    <n v="85"/>
    <n v="3"/>
    <x v="4"/>
    <x v="8"/>
    <x v="3"/>
    <n v="5"/>
    <s v="Delivered"/>
    <n v="191.25"/>
    <n v="130"/>
    <n v="61.25"/>
    <n v="0.3202614379084967"/>
  </r>
  <r>
    <s v="ORD0976"/>
    <d v="2028-02-07T00:00:00"/>
    <x v="8"/>
    <x v="3"/>
    <s v="CUST0118"/>
    <x v="2"/>
    <x v="1"/>
    <x v="3"/>
    <x v="28"/>
    <x v="3"/>
    <n v="12"/>
    <n v="30"/>
    <n v="4"/>
    <x v="3"/>
    <x v="2"/>
    <x v="2"/>
    <n v="6"/>
    <s v="Delivered"/>
    <n v="96"/>
    <n v="60"/>
    <n v="36"/>
    <n v="0.375"/>
  </r>
  <r>
    <s v="ORD0977"/>
    <d v="2028-02-08T00:00:00"/>
    <x v="8"/>
    <x v="3"/>
    <s v="CUST0144"/>
    <x v="2"/>
    <x v="0"/>
    <x v="3"/>
    <x v="20"/>
    <x v="1"/>
    <n v="5"/>
    <n v="15"/>
    <n v="1"/>
    <x v="5"/>
    <x v="8"/>
    <x v="2"/>
    <n v="4"/>
    <s v="Delivered"/>
    <n v="13.5"/>
    <n v="15"/>
    <n v="-1.5"/>
    <n v="-0.1111111111111111"/>
  </r>
  <r>
    <s v="ORD0978"/>
    <d v="2028-02-09T00:00:00"/>
    <x v="8"/>
    <x v="3"/>
    <s v="CUST0288"/>
    <x v="0"/>
    <x v="3"/>
    <x v="3"/>
    <x v="20"/>
    <x v="1"/>
    <n v="5"/>
    <n v="15"/>
    <n v="2"/>
    <x v="2"/>
    <x v="0"/>
    <x v="3"/>
    <n v="2"/>
    <s v="Delivered"/>
    <n v="28.5"/>
    <n v="24"/>
    <n v="4.5"/>
    <n v="0.15789473684210525"/>
  </r>
  <r>
    <s v="ORD0979"/>
    <d v="2028-02-10T00:00:00"/>
    <x v="8"/>
    <x v="3"/>
    <s v="CUST0010"/>
    <x v="0"/>
    <x v="0"/>
    <x v="2"/>
    <x v="3"/>
    <x v="3"/>
    <n v="45"/>
    <n v="90"/>
    <n v="1"/>
    <x v="5"/>
    <x v="10"/>
    <x v="2"/>
    <n v="5"/>
    <s v="Delivered"/>
    <n v="81"/>
    <n v="56"/>
    <n v="25"/>
    <n v="0.30864197530864196"/>
  </r>
  <r>
    <s v="ORD0980"/>
    <d v="2028-02-11T00:00:00"/>
    <x v="8"/>
    <x v="3"/>
    <s v="CUST0106"/>
    <x v="1"/>
    <x v="1"/>
    <x v="6"/>
    <x v="23"/>
    <x v="2"/>
    <n v="10"/>
    <n v="25"/>
    <n v="2"/>
    <x v="3"/>
    <x v="15"/>
    <x v="0"/>
    <n v="7"/>
    <s v="Delivered"/>
    <n v="40"/>
    <n v="37"/>
    <n v="3"/>
    <n v="7.4999999999999997E-2"/>
  </r>
  <r>
    <s v="ORD0981"/>
    <d v="2028-02-12T00:00:00"/>
    <x v="8"/>
    <x v="3"/>
    <s v="CUST0164"/>
    <x v="0"/>
    <x v="0"/>
    <x v="6"/>
    <x v="8"/>
    <x v="3"/>
    <n v="18"/>
    <n v="45"/>
    <n v="1"/>
    <x v="0"/>
    <x v="1"/>
    <x v="3"/>
    <n v="2"/>
    <s v="Delivered"/>
    <n v="45"/>
    <n v="31"/>
    <n v="14"/>
    <n v="0.31111111111111112"/>
  </r>
  <r>
    <s v="ORD0982"/>
    <d v="2028-02-13T00:00:00"/>
    <x v="8"/>
    <x v="3"/>
    <s v="CUST0314"/>
    <x v="1"/>
    <x v="0"/>
    <x v="5"/>
    <x v="7"/>
    <x v="1"/>
    <n v="18"/>
    <n v="40"/>
    <n v="7"/>
    <x v="3"/>
    <x v="7"/>
    <x v="0"/>
    <n v="3"/>
    <s v="Delivered"/>
    <n v="224"/>
    <n v="131"/>
    <n v="93"/>
    <n v="0.41517857142857145"/>
  </r>
  <r>
    <s v="ORD0983"/>
    <d v="2028-02-14T00:00:00"/>
    <x v="8"/>
    <x v="3"/>
    <s v="CUST0046"/>
    <x v="0"/>
    <x v="0"/>
    <x v="1"/>
    <x v="26"/>
    <x v="4"/>
    <n v="700"/>
    <n v="900"/>
    <n v="1"/>
    <x v="3"/>
    <x v="7"/>
    <x v="3"/>
    <n v="2"/>
    <s v="Delivered"/>
    <n v="720"/>
    <n v="705"/>
    <n v="15"/>
    <n v="2.0833333333333332E-2"/>
  </r>
  <r>
    <s v="ORD0984"/>
    <d v="2028-02-15T00:00:00"/>
    <x v="8"/>
    <x v="3"/>
    <s v="CUST0067"/>
    <x v="2"/>
    <x v="0"/>
    <x v="9"/>
    <x v="10"/>
    <x v="4"/>
    <n v="20"/>
    <n v="45"/>
    <n v="3"/>
    <x v="3"/>
    <x v="4"/>
    <x v="0"/>
    <n v="4"/>
    <s v="Delivered"/>
    <n v="108"/>
    <n v="68"/>
    <n v="40"/>
    <n v="0.37037037037037035"/>
  </r>
  <r>
    <s v="ORD0985"/>
    <d v="2028-02-16T00:00:00"/>
    <x v="8"/>
    <x v="3"/>
    <s v="CUST0356"/>
    <x v="1"/>
    <x v="1"/>
    <x v="5"/>
    <x v="27"/>
    <x v="2"/>
    <n v="35"/>
    <n v="70"/>
    <n v="8"/>
    <x v="2"/>
    <x v="5"/>
    <x v="1"/>
    <n v="6"/>
    <s v="Delivered"/>
    <n v="532"/>
    <n v="299"/>
    <n v="233"/>
    <n v="0.43796992481203006"/>
  </r>
  <r>
    <s v="ORD0986"/>
    <d v="2028-02-17T00:00:00"/>
    <x v="8"/>
    <x v="3"/>
    <s v="CUST0221"/>
    <x v="0"/>
    <x v="2"/>
    <x v="6"/>
    <x v="24"/>
    <x v="0"/>
    <n v="60"/>
    <n v="120"/>
    <n v="2"/>
    <x v="3"/>
    <x v="12"/>
    <x v="3"/>
    <n v="2"/>
    <s v="Delivered"/>
    <n v="192"/>
    <n v="129"/>
    <n v="63"/>
    <n v="0.328125"/>
  </r>
  <r>
    <s v="ORD0987"/>
    <d v="2028-02-18T00:00:00"/>
    <x v="8"/>
    <x v="3"/>
    <s v="CUST0233"/>
    <x v="0"/>
    <x v="3"/>
    <x v="4"/>
    <x v="28"/>
    <x v="3"/>
    <n v="12"/>
    <n v="30"/>
    <n v="1"/>
    <x v="1"/>
    <x v="1"/>
    <x v="1"/>
    <n v="5"/>
    <s v="Delivered"/>
    <n v="25.5"/>
    <n v="25"/>
    <n v="0.5"/>
    <n v="1.9607843137254902E-2"/>
  </r>
  <r>
    <s v="ORD0988"/>
    <d v="2028-02-19T00:00:00"/>
    <x v="8"/>
    <x v="3"/>
    <s v="CUST0360"/>
    <x v="0"/>
    <x v="3"/>
    <x v="0"/>
    <x v="27"/>
    <x v="2"/>
    <n v="35"/>
    <n v="70"/>
    <n v="2"/>
    <x v="0"/>
    <x v="12"/>
    <x v="3"/>
    <n v="5"/>
    <s v="Delivered"/>
    <n v="140"/>
    <n v="79"/>
    <n v="61"/>
    <n v="0.43571428571428572"/>
  </r>
  <r>
    <s v="ORD0989"/>
    <d v="2028-02-20T00:00:00"/>
    <x v="8"/>
    <x v="3"/>
    <s v="CUST0103"/>
    <x v="1"/>
    <x v="3"/>
    <x v="5"/>
    <x v="17"/>
    <x v="1"/>
    <n v="18"/>
    <n v="45"/>
    <n v="2"/>
    <x v="0"/>
    <x v="1"/>
    <x v="0"/>
    <n v="3"/>
    <s v="Delivered"/>
    <n v="90"/>
    <n v="49"/>
    <n v="41"/>
    <n v="0.45555555555555555"/>
  </r>
  <r>
    <s v="ORD0990"/>
    <d v="2028-02-21T00:00:00"/>
    <x v="8"/>
    <x v="3"/>
    <s v="CUST0202"/>
    <x v="0"/>
    <x v="0"/>
    <x v="3"/>
    <x v="11"/>
    <x v="1"/>
    <n v="22"/>
    <n v="60"/>
    <n v="1"/>
    <x v="3"/>
    <x v="9"/>
    <x v="2"/>
    <n v="2"/>
    <s v="Delivered"/>
    <n v="48"/>
    <n v="29"/>
    <n v="19"/>
    <n v="0.39583333333333331"/>
  </r>
  <r>
    <s v="ORD0991"/>
    <d v="2028-02-22T00:00:00"/>
    <x v="8"/>
    <x v="3"/>
    <s v="CUST0339"/>
    <x v="1"/>
    <x v="1"/>
    <x v="5"/>
    <x v="8"/>
    <x v="3"/>
    <n v="18"/>
    <n v="45"/>
    <n v="8"/>
    <x v="3"/>
    <x v="3"/>
    <x v="3"/>
    <n v="4"/>
    <s v="Delivered"/>
    <n v="288"/>
    <n v="159"/>
    <n v="129"/>
    <n v="0.44791666666666669"/>
  </r>
  <r>
    <s v="ORD0992"/>
    <d v="2028-02-23T00:00:00"/>
    <x v="8"/>
    <x v="3"/>
    <s v="CUST0051"/>
    <x v="0"/>
    <x v="3"/>
    <x v="6"/>
    <x v="17"/>
    <x v="1"/>
    <n v="18"/>
    <n v="45"/>
    <n v="3"/>
    <x v="0"/>
    <x v="0"/>
    <x v="3"/>
    <n v="4"/>
    <s v="Delivered"/>
    <n v="135"/>
    <n v="68"/>
    <n v="67"/>
    <n v="0.49629629629629629"/>
  </r>
  <r>
    <s v="ORD0993"/>
    <d v="2028-02-24T00:00:00"/>
    <x v="8"/>
    <x v="3"/>
    <s v="CUST0082"/>
    <x v="0"/>
    <x v="2"/>
    <x v="6"/>
    <x v="21"/>
    <x v="0"/>
    <n v="50"/>
    <n v="95"/>
    <n v="2"/>
    <x v="1"/>
    <x v="7"/>
    <x v="0"/>
    <n v="5"/>
    <s v="Delivered"/>
    <n v="161.5"/>
    <n v="105"/>
    <n v="56.5"/>
    <n v="0.34984520123839008"/>
  </r>
  <r>
    <s v="ORD0994"/>
    <d v="2028-02-25T00:00:00"/>
    <x v="8"/>
    <x v="3"/>
    <s v="CUST0099"/>
    <x v="2"/>
    <x v="2"/>
    <x v="3"/>
    <x v="13"/>
    <x v="0"/>
    <n v="100"/>
    <n v="170"/>
    <n v="2"/>
    <x v="5"/>
    <x v="12"/>
    <x v="1"/>
    <n v="4"/>
    <s v="Delivered"/>
    <n v="306"/>
    <n v="209"/>
    <n v="97"/>
    <n v="0.31699346405228757"/>
  </r>
  <r>
    <s v="ORD0995"/>
    <d v="2028-02-26T00:00:00"/>
    <x v="8"/>
    <x v="3"/>
    <s v="CUST0283"/>
    <x v="0"/>
    <x v="1"/>
    <x v="8"/>
    <x v="10"/>
    <x v="4"/>
    <n v="20"/>
    <n v="45"/>
    <n v="2"/>
    <x v="4"/>
    <x v="11"/>
    <x v="2"/>
    <n v="7"/>
    <s v="Delivered"/>
    <n v="67.5"/>
    <n v="60"/>
    <n v="7.5"/>
    <n v="0.1111111111111111"/>
  </r>
  <r>
    <s v="ORD0996"/>
    <d v="2028-02-27T00:00:00"/>
    <x v="8"/>
    <x v="3"/>
    <s v="CUST0358"/>
    <x v="1"/>
    <x v="1"/>
    <x v="9"/>
    <x v="13"/>
    <x v="0"/>
    <n v="100"/>
    <n v="170"/>
    <n v="8"/>
    <x v="1"/>
    <x v="11"/>
    <x v="1"/>
    <n v="4"/>
    <s v="Delivered"/>
    <n v="1156"/>
    <n v="820"/>
    <n v="336"/>
    <n v="0.29065743944636679"/>
  </r>
  <r>
    <s v="ORD0997"/>
    <d v="2028-02-28T00:00:00"/>
    <x v="8"/>
    <x v="3"/>
    <s v="CUST0067"/>
    <x v="0"/>
    <x v="3"/>
    <x v="6"/>
    <x v="18"/>
    <x v="3"/>
    <n v="4"/>
    <n v="15"/>
    <n v="2"/>
    <x v="3"/>
    <x v="8"/>
    <x v="0"/>
    <n v="2"/>
    <s v="Delivered"/>
    <n v="24"/>
    <n v="18"/>
    <n v="6"/>
    <n v="0.25"/>
  </r>
  <r>
    <s v="ORD0998"/>
    <d v="2028-02-29T00:00:00"/>
    <x v="8"/>
    <x v="3"/>
    <s v="CUST0240"/>
    <x v="1"/>
    <x v="2"/>
    <x v="2"/>
    <x v="17"/>
    <x v="1"/>
    <n v="18"/>
    <n v="45"/>
    <n v="5"/>
    <x v="3"/>
    <x v="12"/>
    <x v="1"/>
    <n v="2"/>
    <s v="Delivered"/>
    <n v="180"/>
    <n v="99"/>
    <n v="81"/>
    <n v="0.45"/>
  </r>
  <r>
    <s v="ORD0999"/>
    <d v="2028-03-01T00:00:00"/>
    <x v="9"/>
    <x v="3"/>
    <s v="CUST0077"/>
    <x v="2"/>
    <x v="1"/>
    <x v="5"/>
    <x v="9"/>
    <x v="3"/>
    <n v="15"/>
    <n v="35"/>
    <n v="2"/>
    <x v="3"/>
    <x v="0"/>
    <x v="3"/>
    <n v="7"/>
    <s v="Delivered"/>
    <n v="56"/>
    <n v="44"/>
    <n v="12"/>
    <n v="0.21428571428571427"/>
  </r>
  <r>
    <s v="ORD1000"/>
    <d v="2028-03-02T00:00:00"/>
    <x v="9"/>
    <x v="3"/>
    <s v="CUST0273"/>
    <x v="0"/>
    <x v="0"/>
    <x v="2"/>
    <x v="5"/>
    <x v="0"/>
    <n v="90"/>
    <n v="160"/>
    <n v="1"/>
    <x v="4"/>
    <x v="10"/>
    <x v="1"/>
    <n v="4"/>
    <s v="Delivered"/>
    <n v="120"/>
    <n v="101"/>
    <n v="19"/>
    <n v="0.1583333333333333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17A6394-2E48-46B5-A901-B947955AC045}"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A3:D42" firstHeaderRow="0" firstDataRow="1" firstDataCol="1"/>
  <pivotFields count="25">
    <pivotField showAll="0"/>
    <pivotField numFmtId="165" showAll="0"/>
    <pivotField axis="axisRow" showAll="0">
      <items count="13">
        <item x="7"/>
        <item x="8"/>
        <item x="9"/>
        <item x="10"/>
        <item x="11"/>
        <item x="0"/>
        <item x="1"/>
        <item x="2"/>
        <item x="3"/>
        <item x="4"/>
        <item x="5"/>
        <item x="6"/>
        <item t="default"/>
      </items>
    </pivotField>
    <pivotField axis="axisRow" showAll="0">
      <items count="5">
        <item x="0"/>
        <item x="1"/>
        <item x="2"/>
        <item x="3"/>
        <item t="default"/>
      </items>
    </pivotField>
    <pivotField showAll="0"/>
    <pivotField showAll="0"/>
    <pivotField showAll="0"/>
    <pivotField showAll="0"/>
    <pivotField showAll="0"/>
    <pivotField showAll="0"/>
    <pivotField numFmtId="164" showAll="0"/>
    <pivotField numFmtId="164" showAll="0"/>
    <pivotField showAll="0"/>
    <pivotField showAll="0"/>
    <pivotField numFmtId="164" showAll="0"/>
    <pivotField showAll="0"/>
    <pivotField showAll="0"/>
    <pivotField showAll="0"/>
    <pivotField dataField="1" numFmtId="164" showAll="0"/>
    <pivotField numFmtId="164" showAll="0"/>
    <pivotField dataField="1" numFmtId="164" showAll="0"/>
    <pivotField dataField="1" numFmtId="9" showAll="0"/>
    <pivotField dragToRow="0" dragToCol="0" dragToPage="0" showAll="0" defaultSubtotal="0"/>
    <pivotField dragToRow="0" dragToCol="0" dragToPage="0" showAll="0" defaultSubtotal="0"/>
    <pivotField dragToRow="0" dragToCol="0" dragToPage="0" showAll="0" defaultSubtotal="0"/>
  </pivotFields>
  <rowFields count="2">
    <field x="3"/>
    <field x="2"/>
  </rowFields>
  <rowItems count="39">
    <i>
      <x/>
    </i>
    <i r="1">
      <x v="5"/>
    </i>
    <i r="1">
      <x v="6"/>
    </i>
    <i r="1">
      <x v="7"/>
    </i>
    <i r="1">
      <x v="8"/>
    </i>
    <i r="1">
      <x v="9"/>
    </i>
    <i r="1">
      <x v="10"/>
    </i>
    <i r="1">
      <x v="11"/>
    </i>
    <i>
      <x v="1"/>
    </i>
    <i r="1">
      <x/>
    </i>
    <i r="1">
      <x v="1"/>
    </i>
    <i r="1">
      <x v="2"/>
    </i>
    <i r="1">
      <x v="3"/>
    </i>
    <i r="1">
      <x v="4"/>
    </i>
    <i r="1">
      <x v="5"/>
    </i>
    <i r="1">
      <x v="6"/>
    </i>
    <i r="1">
      <x v="7"/>
    </i>
    <i r="1">
      <x v="8"/>
    </i>
    <i r="1">
      <x v="9"/>
    </i>
    <i r="1">
      <x v="10"/>
    </i>
    <i r="1">
      <x v="11"/>
    </i>
    <i>
      <x v="2"/>
    </i>
    <i r="1">
      <x/>
    </i>
    <i r="1">
      <x v="1"/>
    </i>
    <i r="1">
      <x v="2"/>
    </i>
    <i r="1">
      <x v="3"/>
    </i>
    <i r="1">
      <x v="4"/>
    </i>
    <i r="1">
      <x v="5"/>
    </i>
    <i r="1">
      <x v="6"/>
    </i>
    <i r="1">
      <x v="7"/>
    </i>
    <i r="1">
      <x v="8"/>
    </i>
    <i r="1">
      <x v="9"/>
    </i>
    <i r="1">
      <x v="10"/>
    </i>
    <i r="1">
      <x v="11"/>
    </i>
    <i>
      <x v="3"/>
    </i>
    <i r="1">
      <x/>
    </i>
    <i r="1">
      <x v="1"/>
    </i>
    <i r="1">
      <x v="2"/>
    </i>
    <i t="grand">
      <x/>
    </i>
  </rowItems>
  <colFields count="1">
    <field x="-2"/>
  </colFields>
  <colItems count="3">
    <i>
      <x/>
    </i>
    <i i="1">
      <x v="1"/>
    </i>
    <i i="2">
      <x v="2"/>
    </i>
  </colItems>
  <dataFields count="3">
    <dataField name="Sum of Profit" fld="20" baseField="0" baseItem="0" numFmtId="164"/>
    <dataField name="Sum of Revenue" fld="18" baseField="0" baseItem="0" numFmtId="164"/>
    <dataField name="Average of Profit_Margin_%" fld="21" subtotal="average" baseField="3" baseItem="0" numFmtId="9"/>
  </dataFields>
  <chartFormats count="3">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1F6E0B9-F662-4D27-B2EB-3F6159145F23}" name="PivotTable18"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3:E14" firstHeaderRow="0" firstDataRow="1" firstDataCol="1"/>
  <pivotFields count="25">
    <pivotField showAll="0"/>
    <pivotField showAll="0"/>
    <pivotField showAll="0"/>
    <pivotField showAll="0"/>
    <pivotField showAll="0"/>
    <pivotField showAll="0"/>
    <pivotField showAll="0"/>
    <pivotField showAll="0"/>
    <pivotField axis="axisRow" showAll="0" measureFilter="1" sortType="descending">
      <items count="31">
        <item x="19"/>
        <item x="14"/>
        <item x="8"/>
        <item x="0"/>
        <item x="16"/>
        <item x="21"/>
        <item x="24"/>
        <item x="25"/>
        <item x="12"/>
        <item x="9"/>
        <item x="10"/>
        <item x="7"/>
        <item x="2"/>
        <item x="15"/>
        <item x="26"/>
        <item x="1"/>
        <item x="11"/>
        <item x="23"/>
        <item x="13"/>
        <item x="5"/>
        <item x="17"/>
        <item x="20"/>
        <item x="4"/>
        <item x="6"/>
        <item x="27"/>
        <item x="3"/>
        <item x="18"/>
        <item x="22"/>
        <item x="29"/>
        <item x="28"/>
        <item t="default"/>
      </items>
      <autoSortScope>
        <pivotArea dataOnly="0" outline="0" fieldPosition="0">
          <references count="1">
            <reference field="4294967294" count="1" selected="0">
              <x v="0"/>
            </reference>
          </references>
        </pivotArea>
      </autoSortScope>
    </pivotField>
    <pivotField showAll="0"/>
    <pivotField numFmtId="164" showAll="0"/>
    <pivotField numFmtId="164" showAll="0"/>
    <pivotField showAll="0"/>
    <pivotField showAll="0"/>
    <pivotField dataField="1" showAll="0"/>
    <pivotField showAll="0"/>
    <pivotField showAll="0"/>
    <pivotField showAll="0"/>
    <pivotField dataField="1" numFmtId="164" showAll="0"/>
    <pivotField numFmtId="164" showAll="0"/>
    <pivotField dataField="1" numFmtId="164" showAll="0"/>
    <pivotField dataField="1" showAll="0"/>
    <pivotField dragToRow="0" dragToCol="0" dragToPage="0" showAll="0" defaultSubtotal="0"/>
    <pivotField dragToRow="0" dragToCol="0" dragToPage="0" showAll="0" defaultSubtotal="0"/>
    <pivotField dragToRow="0" dragToCol="0" dragToPage="0" showAll="0" defaultSubtotal="0"/>
  </pivotFields>
  <rowFields count="1">
    <field x="8"/>
  </rowFields>
  <rowItems count="11">
    <i>
      <x v="22"/>
    </i>
    <i>
      <x v="14"/>
    </i>
    <i>
      <x v="6"/>
    </i>
    <i>
      <x v="19"/>
    </i>
    <i>
      <x v="18"/>
    </i>
    <i>
      <x v="23"/>
    </i>
    <i>
      <x v="25"/>
    </i>
    <i>
      <x v="12"/>
    </i>
    <i>
      <x v="5"/>
    </i>
    <i>
      <x v="3"/>
    </i>
    <i t="grand">
      <x/>
    </i>
  </rowItems>
  <colFields count="1">
    <field x="-2"/>
  </colFields>
  <colItems count="4">
    <i>
      <x/>
    </i>
    <i i="1">
      <x v="1"/>
    </i>
    <i i="2">
      <x v="2"/>
    </i>
    <i i="3">
      <x v="3"/>
    </i>
  </colItems>
  <dataFields count="4">
    <dataField name="Sum of Profit" fld="20" baseField="0" baseItem="0" numFmtId="164"/>
    <dataField name="Sum of Revenue" fld="18" baseField="0" baseItem="0" numFmtId="164"/>
    <dataField name="Sum of Shipping_Cost" fld="14" baseField="0" baseItem="0" numFmtId="164"/>
    <dataField name="Average of Profit_Margin_%" fld="21" subtotal="average" baseField="6" baseItem="0" numFmtId="166"/>
  </dataFields>
  <formats count="4">
    <format dxfId="21">
      <pivotArea collapsedLevelsAreSubtotals="1" fieldPosition="0">
        <references count="2">
          <reference field="4294967294" count="1" selected="0">
            <x v="2"/>
          </reference>
          <reference field="8" count="0"/>
        </references>
      </pivotArea>
    </format>
    <format dxfId="20">
      <pivotArea outline="0" collapsedLevelsAreSubtotals="1" fieldPosition="0">
        <references count="1">
          <reference field="4294967294" count="1" selected="0">
            <x v="2"/>
          </reference>
        </references>
      </pivotArea>
    </format>
    <format dxfId="19">
      <pivotArea dataOnly="0" labelOnly="1" outline="0" fieldPosition="0">
        <references count="1">
          <reference field="4294967294" count="1">
            <x v="2"/>
          </reference>
        </references>
      </pivotArea>
    </format>
    <format dxfId="18">
      <pivotArea outline="0" collapsedLevelsAreSubtotals="1" fieldPosition="0">
        <references count="1">
          <reference field="4294967294" count="1" selected="0">
            <x v="3"/>
          </reference>
        </references>
      </pivotArea>
    </format>
  </formats>
  <conditionalFormats count="4">
    <conditionalFormat priority="1">
      <pivotAreas count="1">
        <pivotArea type="data" collapsedLevelsAreSubtotals="1" fieldPosition="0">
          <references count="2">
            <reference field="4294967294" count="1" selected="0">
              <x v="2"/>
            </reference>
            <reference field="8" count="30">
              <x v="0"/>
              <x v="1"/>
              <x v="2"/>
              <x v="3"/>
              <x v="4"/>
              <x v="5"/>
              <x v="6"/>
              <x v="7"/>
              <x v="8"/>
              <x v="9"/>
              <x v="10"/>
              <x v="11"/>
              <x v="12"/>
              <x v="13"/>
              <x v="14"/>
              <x v="15"/>
              <x v="16"/>
              <x v="17"/>
              <x v="18"/>
              <x v="19"/>
              <x v="20"/>
              <x v="21"/>
              <x v="22"/>
              <x v="23"/>
              <x v="24"/>
              <x v="25"/>
              <x v="26"/>
              <x v="27"/>
              <x v="28"/>
              <x v="29"/>
            </reference>
          </references>
        </pivotArea>
      </pivotAreas>
    </conditionalFormat>
    <conditionalFormat priority="2">
      <pivotAreas count="1">
        <pivotArea type="data" collapsedLevelsAreSubtotals="1" fieldPosition="0">
          <references count="2">
            <reference field="4294967294" count="1" selected="0">
              <x v="3"/>
            </reference>
            <reference field="8" count="30">
              <x v="0"/>
              <x v="1"/>
              <x v="2"/>
              <x v="3"/>
              <x v="4"/>
              <x v="5"/>
              <x v="6"/>
              <x v="7"/>
              <x v="8"/>
              <x v="9"/>
              <x v="10"/>
              <x v="11"/>
              <x v="12"/>
              <x v="13"/>
              <x v="14"/>
              <x v="15"/>
              <x v="16"/>
              <x v="17"/>
              <x v="18"/>
              <x v="19"/>
              <x v="20"/>
              <x v="21"/>
              <x v="22"/>
              <x v="23"/>
              <x v="24"/>
              <x v="25"/>
              <x v="26"/>
              <x v="27"/>
              <x v="28"/>
              <x v="29"/>
            </reference>
          </references>
        </pivotArea>
      </pivotAreas>
    </conditionalFormat>
    <conditionalFormat priority="3">
      <pivotAreas count="1">
        <pivotArea type="data" collapsedLevelsAreSubtotals="1" fieldPosition="0">
          <references count="2">
            <reference field="4294967294" count="1" selected="0">
              <x v="1"/>
            </reference>
            <reference field="8" count="30">
              <x v="0"/>
              <x v="1"/>
              <x v="2"/>
              <x v="3"/>
              <x v="4"/>
              <x v="5"/>
              <x v="6"/>
              <x v="7"/>
              <x v="8"/>
              <x v="9"/>
              <x v="10"/>
              <x v="11"/>
              <x v="12"/>
              <x v="13"/>
              <x v="14"/>
              <x v="15"/>
              <x v="16"/>
              <x v="17"/>
              <x v="18"/>
              <x v="19"/>
              <x v="20"/>
              <x v="21"/>
              <x v="22"/>
              <x v="23"/>
              <x v="24"/>
              <x v="25"/>
              <x v="26"/>
              <x v="27"/>
              <x v="28"/>
              <x v="29"/>
            </reference>
          </references>
        </pivotArea>
      </pivotAreas>
    </conditionalFormat>
    <conditionalFormat priority="4">
      <pivotAreas count="1">
        <pivotArea type="data" collapsedLevelsAreSubtotals="1" fieldPosition="0">
          <references count="2">
            <reference field="4294967294" count="1" selected="0">
              <x v="0"/>
            </reference>
            <reference field="8" count="30">
              <x v="0"/>
              <x v="1"/>
              <x v="2"/>
              <x v="3"/>
              <x v="4"/>
              <x v="5"/>
              <x v="6"/>
              <x v="7"/>
              <x v="8"/>
              <x v="9"/>
              <x v="10"/>
              <x v="11"/>
              <x v="12"/>
              <x v="13"/>
              <x v="14"/>
              <x v="15"/>
              <x v="16"/>
              <x v="17"/>
              <x v="18"/>
              <x v="19"/>
              <x v="20"/>
              <x v="21"/>
              <x v="22"/>
              <x v="23"/>
              <x v="24"/>
              <x v="25"/>
              <x v="26"/>
              <x v="27"/>
              <x v="28"/>
              <x v="29"/>
            </reference>
          </references>
        </pivotArea>
      </pivotAreas>
    </conditionalFormat>
  </conditionalFormats>
  <chartFormats count="4">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filters count="1">
    <filter fld="8" type="count" evalOrder="-1" id="4"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83A476A-07F7-4406-9D34-877C212FCEA6}"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D8" firstHeaderRow="0" firstDataRow="1" firstDataCol="1"/>
  <pivotFields count="25">
    <pivotField showAll="0"/>
    <pivotField showAll="0"/>
    <pivotField showAll="0"/>
    <pivotField showAll="0"/>
    <pivotField showAll="0"/>
    <pivotField showAll="0"/>
    <pivotField axis="axisRow" showAll="0" sortType="descending">
      <items count="5">
        <item x="2"/>
        <item x="0"/>
        <item x="1"/>
        <item x="3"/>
        <item t="default"/>
      </items>
      <autoSortScope>
        <pivotArea dataOnly="0" outline="0" fieldPosition="0">
          <references count="1">
            <reference field="4294967294" count="1" selected="0">
              <x v="0"/>
            </reference>
          </references>
        </pivotArea>
      </autoSortScope>
    </pivotField>
    <pivotField showAll="0"/>
    <pivotField showAll="0"/>
    <pivotField showAll="0"/>
    <pivotField numFmtId="164" showAll="0"/>
    <pivotField numFmtId="164" showAll="0"/>
    <pivotField showAll="0"/>
    <pivotField showAll="0"/>
    <pivotField dataField="1" showAll="0"/>
    <pivotField showAll="0"/>
    <pivotField showAll="0"/>
    <pivotField showAll="0"/>
    <pivotField dataField="1" numFmtId="164" showAll="0"/>
    <pivotField numFmtId="164" showAll="0"/>
    <pivotField dataField="1" numFmtId="164" showAll="0"/>
    <pivotField showAll="0"/>
    <pivotField dragToRow="0" dragToCol="0" dragToPage="0" showAll="0" defaultSubtotal="0"/>
    <pivotField dragToRow="0" dragToCol="0" dragToPage="0" showAll="0" defaultSubtotal="0"/>
    <pivotField dragToRow="0" dragToCol="0" dragToPage="0" showAll="0" defaultSubtotal="0"/>
  </pivotFields>
  <rowFields count="1">
    <field x="6"/>
  </rowFields>
  <rowItems count="5">
    <i>
      <x v="1"/>
    </i>
    <i>
      <x/>
    </i>
    <i>
      <x v="2"/>
    </i>
    <i>
      <x v="3"/>
    </i>
    <i t="grand">
      <x/>
    </i>
  </rowItems>
  <colFields count="1">
    <field x="-2"/>
  </colFields>
  <colItems count="3">
    <i>
      <x/>
    </i>
    <i i="1">
      <x v="1"/>
    </i>
    <i i="2">
      <x v="2"/>
    </i>
  </colItems>
  <dataFields count="3">
    <dataField name="Sum of Profit" fld="20" baseField="0" baseItem="0" numFmtId="164"/>
    <dataField name="Sum of Revenue" fld="18" baseField="0" baseItem="0" numFmtId="164"/>
    <dataField name="Sum of Shipping_Cost" fld="14" baseField="0" baseItem="0"/>
  </dataFields>
  <conditionalFormats count="3">
    <conditionalFormat priority="1">
      <pivotAreas count="1">
        <pivotArea type="data" collapsedLevelsAreSubtotals="1" fieldPosition="0">
          <references count="2">
            <reference field="4294967294" count="1" selected="0">
              <x v="1"/>
            </reference>
            <reference field="6" count="4">
              <x v="0"/>
              <x v="1"/>
              <x v="2"/>
              <x v="3"/>
            </reference>
          </references>
        </pivotArea>
      </pivotAreas>
    </conditionalFormat>
    <conditionalFormat priority="2">
      <pivotAreas count="1">
        <pivotArea type="data" collapsedLevelsAreSubtotals="1" fieldPosition="0">
          <references count="2">
            <reference field="4294967294" count="1" selected="0">
              <x v="2"/>
            </reference>
            <reference field="6" count="4">
              <x v="0"/>
              <x v="1"/>
              <x v="2"/>
              <x v="3"/>
            </reference>
          </references>
        </pivotArea>
      </pivotAreas>
    </conditionalFormat>
    <conditionalFormat priority="6">
      <pivotAreas count="1">
        <pivotArea type="data" collapsedLevelsAreSubtotals="1" fieldPosition="0">
          <references count="2">
            <reference field="4294967294" count="1" selected="0">
              <x v="0"/>
            </reference>
            <reference field="6" count="4">
              <x v="0"/>
              <x v="1"/>
              <x v="2"/>
              <x v="3"/>
            </reference>
          </references>
        </pivotArea>
      </pivotAreas>
    </conditionalFormat>
  </conditionalFormats>
  <chartFormats count="15">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pivotArea type="data" outline="0" fieldPosition="0">
        <references count="2">
          <reference field="4294967294" count="1" selected="0">
            <x v="0"/>
          </reference>
          <reference field="6" count="1" selected="0">
            <x v="3"/>
          </reference>
        </references>
      </pivotArea>
    </chartFormat>
    <chartFormat chart="0" format="4">
      <pivotArea type="data" outline="0" fieldPosition="0">
        <references count="2">
          <reference field="4294967294" count="1" selected="0">
            <x v="0"/>
          </reference>
          <reference field="6" count="1" selected="0">
            <x v="1"/>
          </reference>
        </references>
      </pivotArea>
    </chartFormat>
    <chartFormat chart="0" format="5">
      <pivotArea type="data" outline="0" fieldPosition="0">
        <references count="2">
          <reference field="4294967294" count="1" selected="0">
            <x v="0"/>
          </reference>
          <reference field="6" count="1" selected="0">
            <x v="2"/>
          </reference>
        </references>
      </pivotArea>
    </chartFormat>
    <chartFormat chart="0" format="6">
      <pivotArea type="data" outline="0" fieldPosition="0">
        <references count="2">
          <reference field="4294967294" count="1" selected="0">
            <x v="0"/>
          </reference>
          <reference field="6" count="1" selected="0">
            <x v="0"/>
          </reference>
        </references>
      </pivotArea>
    </chartFormat>
    <chartFormat chart="0" format="7">
      <pivotArea type="data" outline="0" fieldPosition="0">
        <references count="2">
          <reference field="4294967294" count="1" selected="0">
            <x v="1"/>
          </reference>
          <reference field="6" count="1" selected="0">
            <x v="3"/>
          </reference>
        </references>
      </pivotArea>
    </chartFormat>
    <chartFormat chart="0" format="8">
      <pivotArea type="data" outline="0" fieldPosition="0">
        <references count="2">
          <reference field="4294967294" count="1" selected="0">
            <x v="1"/>
          </reference>
          <reference field="6" count="1" selected="0">
            <x v="1"/>
          </reference>
        </references>
      </pivotArea>
    </chartFormat>
    <chartFormat chart="0" format="9">
      <pivotArea type="data" outline="0" fieldPosition="0">
        <references count="2">
          <reference field="4294967294" count="1" selected="0">
            <x v="1"/>
          </reference>
          <reference field="6" count="1" selected="0">
            <x v="2"/>
          </reference>
        </references>
      </pivotArea>
    </chartFormat>
    <chartFormat chart="0" format="10">
      <pivotArea type="data" outline="0" fieldPosition="0">
        <references count="2">
          <reference field="4294967294" count="1" selected="0">
            <x v="1"/>
          </reference>
          <reference field="6" count="1" selected="0">
            <x v="0"/>
          </reference>
        </references>
      </pivotArea>
    </chartFormat>
    <chartFormat chart="0" format="11">
      <pivotArea type="data" outline="0" fieldPosition="0">
        <references count="2">
          <reference field="4294967294" count="1" selected="0">
            <x v="2"/>
          </reference>
          <reference field="6" count="1" selected="0">
            <x v="3"/>
          </reference>
        </references>
      </pivotArea>
    </chartFormat>
    <chartFormat chart="0" format="12">
      <pivotArea type="data" outline="0" fieldPosition="0">
        <references count="2">
          <reference field="4294967294" count="1" selected="0">
            <x v="2"/>
          </reference>
          <reference field="6" count="1" selected="0">
            <x v="1"/>
          </reference>
        </references>
      </pivotArea>
    </chartFormat>
    <chartFormat chart="0" format="13">
      <pivotArea type="data" outline="0" fieldPosition="0">
        <references count="2">
          <reference field="4294967294" count="1" selected="0">
            <x v="2"/>
          </reference>
          <reference field="6" count="1" selected="0">
            <x v="2"/>
          </reference>
        </references>
      </pivotArea>
    </chartFormat>
    <chartFormat chart="0" format="14">
      <pivotArea type="data" outline="0" fieldPosition="0">
        <references count="2">
          <reference field="4294967294" count="1" selected="0">
            <x v="2"/>
          </reference>
          <reference field="6"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67C230A2-D803-4E8B-A9DF-29BCACBE13BE}"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5">
  <location ref="A3:E9" firstHeaderRow="0" firstDataRow="1" firstDataCol="1"/>
  <pivotFields count="25">
    <pivotField showAll="0"/>
    <pivotField showAll="0"/>
    <pivotField showAll="0"/>
    <pivotField showAll="0"/>
    <pivotField showAll="0"/>
    <pivotField showAll="0"/>
    <pivotField showAll="0"/>
    <pivotField showAll="0"/>
    <pivotField showAll="0"/>
    <pivotField axis="axisRow" showAll="0">
      <items count="6">
        <item x="1"/>
        <item x="4"/>
        <item x="2"/>
        <item x="0"/>
        <item x="3"/>
        <item t="default"/>
      </items>
    </pivotField>
    <pivotField numFmtId="164" showAll="0"/>
    <pivotField numFmtId="164" showAll="0"/>
    <pivotField showAll="0"/>
    <pivotField showAll="0"/>
    <pivotField dataField="1" showAll="0"/>
    <pivotField showAll="0"/>
    <pivotField showAll="0"/>
    <pivotField showAll="0"/>
    <pivotField dataField="1" numFmtId="164" showAll="0"/>
    <pivotField numFmtId="164" showAll="0"/>
    <pivotField dataField="1" numFmtId="164" showAll="0"/>
    <pivotField showAll="0"/>
    <pivotField dragToRow="0" dragToCol="0" dragToPage="0" showAll="0" defaultSubtotal="0"/>
    <pivotField dragToRow="0" dragToCol="0" dragToPage="0" showAll="0" defaultSubtotal="0"/>
    <pivotField dataField="1" dragToRow="0" dragToCol="0" dragToPage="0" showAll="0" defaultSubtotal="0"/>
  </pivotFields>
  <rowFields count="1">
    <field x="9"/>
  </rowFields>
  <rowItems count="6">
    <i>
      <x/>
    </i>
    <i>
      <x v="1"/>
    </i>
    <i>
      <x v="2"/>
    </i>
    <i>
      <x v="3"/>
    </i>
    <i>
      <x v="4"/>
    </i>
    <i t="grand">
      <x/>
    </i>
  </rowItems>
  <colFields count="1">
    <field x="-2"/>
  </colFields>
  <colItems count="4">
    <i>
      <x/>
    </i>
    <i i="1">
      <x v="1"/>
    </i>
    <i i="2">
      <x v="2"/>
    </i>
    <i i="3">
      <x v="3"/>
    </i>
  </colItems>
  <dataFields count="4">
    <dataField name="Sum of Revenue" fld="18" baseField="0" baseItem="0" numFmtId="164"/>
    <dataField name="Sum of Profit" fld="20" baseField="0" baseItem="0" numFmtId="164"/>
    <dataField name="Sum of Shipping_Cost" fld="14" baseField="0" baseItem="0"/>
    <dataField name="Sum of Profit Margin Per Category" fld="24" baseField="0" baseItem="0" numFmtId="166"/>
  </dataFields>
  <formats count="2">
    <format dxfId="15">
      <pivotArea collapsedLevelsAreSubtotals="1" fieldPosition="0">
        <references count="2">
          <reference field="4294967294" count="1" selected="0">
            <x v="2"/>
          </reference>
          <reference field="9" count="0"/>
        </references>
      </pivotArea>
    </format>
    <format dxfId="14">
      <pivotArea outline="0" collapsedLevelsAreSubtotals="1" fieldPosition="0">
        <references count="1">
          <reference field="4294967294" count="1" selected="0">
            <x v="3"/>
          </reference>
        </references>
      </pivotArea>
    </format>
  </formats>
  <conditionalFormats count="4">
    <conditionalFormat priority="11">
      <pivotAreas count="1">
        <pivotArea type="data" collapsedLevelsAreSubtotals="1" fieldPosition="0">
          <references count="2">
            <reference field="4294967294" count="1" selected="0">
              <x v="0"/>
            </reference>
            <reference field="9" count="5">
              <x v="0"/>
              <x v="1"/>
              <x v="2"/>
              <x v="3"/>
              <x v="4"/>
            </reference>
          </references>
        </pivotArea>
      </pivotAreas>
    </conditionalFormat>
    <conditionalFormat priority="6">
      <pivotAreas count="1">
        <pivotArea type="data" collapsedLevelsAreSubtotals="1" fieldPosition="0">
          <references count="2">
            <reference field="4294967294" count="1" selected="0">
              <x v="2"/>
            </reference>
            <reference field="9" count="5">
              <x v="0"/>
              <x v="1"/>
              <x v="2"/>
              <x v="3"/>
              <x v="4"/>
            </reference>
          </references>
        </pivotArea>
      </pivotAreas>
    </conditionalFormat>
    <conditionalFormat priority="5">
      <pivotAreas count="1">
        <pivotArea type="data" collapsedLevelsAreSubtotals="1" fieldPosition="0">
          <references count="2">
            <reference field="4294967294" count="1" selected="0">
              <x v="1"/>
            </reference>
            <reference field="9" count="5">
              <x v="0"/>
              <x v="1"/>
              <x v="2"/>
              <x v="3"/>
              <x v="4"/>
            </reference>
          </references>
        </pivotArea>
      </pivotAreas>
    </conditionalFormat>
    <conditionalFormat priority="1">
      <pivotAreas count="1">
        <pivotArea type="data" collapsedLevelsAreSubtotals="1" fieldPosition="0">
          <references count="2">
            <reference field="4294967294" count="1" selected="0">
              <x v="3"/>
            </reference>
            <reference field="9" count="5">
              <x v="0"/>
              <x v="1"/>
              <x v="2"/>
              <x v="3"/>
              <x v="4"/>
            </reference>
          </references>
        </pivotArea>
      </pivotAreas>
    </conditionalFormat>
  </conditionalFormats>
  <chartFormats count="28">
    <chartFormat chart="1" format="1" series="1">
      <pivotArea type="data" outline="0" fieldPosition="0">
        <references count="1">
          <reference field="4294967294" count="1" selected="0">
            <x v="0"/>
          </reference>
        </references>
      </pivotArea>
    </chartFormat>
    <chartFormat chart="1" format="2" series="1">
      <pivotArea type="data" outline="0" fieldPosition="0">
        <references count="1">
          <reference field="4294967294" count="1" selected="0">
            <x v="2"/>
          </reference>
        </references>
      </pivotArea>
    </chartFormat>
    <chartFormat chart="1" format="8">
      <pivotArea type="data" outline="0" fieldPosition="0">
        <references count="2">
          <reference field="4294967294" count="1" selected="0">
            <x v="0"/>
          </reference>
          <reference field="9" count="1" selected="0">
            <x v="1"/>
          </reference>
        </references>
      </pivotArea>
    </chartFormat>
    <chartFormat chart="1" format="9">
      <pivotArea type="data" outline="0" fieldPosition="0">
        <references count="2">
          <reference field="4294967294" count="1" selected="0">
            <x v="0"/>
          </reference>
          <reference field="9" count="1" selected="0">
            <x v="3"/>
          </reference>
        </references>
      </pivotArea>
    </chartFormat>
    <chartFormat chart="1" format="10">
      <pivotArea type="data" outline="0" fieldPosition="0">
        <references count="2">
          <reference field="4294967294" count="1" selected="0">
            <x v="0"/>
          </reference>
          <reference field="9" count="1" selected="0">
            <x v="2"/>
          </reference>
        </references>
      </pivotArea>
    </chartFormat>
    <chartFormat chart="1" format="11">
      <pivotArea type="data" outline="0" fieldPosition="0">
        <references count="2">
          <reference field="4294967294" count="1" selected="0">
            <x v="0"/>
          </reference>
          <reference field="9" count="1" selected="0">
            <x v="4"/>
          </reference>
        </references>
      </pivotArea>
    </chartFormat>
    <chartFormat chart="1" format="12">
      <pivotArea type="data" outline="0" fieldPosition="0">
        <references count="2">
          <reference field="4294967294" count="1" selected="0">
            <x v="0"/>
          </reference>
          <reference field="9" count="1" selected="0">
            <x v="0"/>
          </reference>
        </references>
      </pivotArea>
    </chartFormat>
    <chartFormat chart="1" format="13">
      <pivotArea type="data" outline="0" fieldPosition="0">
        <references count="2">
          <reference field="4294967294" count="1" selected="0">
            <x v="2"/>
          </reference>
          <reference field="9" count="1" selected="0">
            <x v="1"/>
          </reference>
        </references>
      </pivotArea>
    </chartFormat>
    <chartFormat chart="1" format="14">
      <pivotArea type="data" outline="0" fieldPosition="0">
        <references count="2">
          <reference field="4294967294" count="1" selected="0">
            <x v="2"/>
          </reference>
          <reference field="9" count="1" selected="0">
            <x v="3"/>
          </reference>
        </references>
      </pivotArea>
    </chartFormat>
    <chartFormat chart="1" format="15">
      <pivotArea type="data" outline="0" fieldPosition="0">
        <references count="2">
          <reference field="4294967294" count="1" selected="0">
            <x v="2"/>
          </reference>
          <reference field="9" count="1" selected="0">
            <x v="2"/>
          </reference>
        </references>
      </pivotArea>
    </chartFormat>
    <chartFormat chart="1" format="16">
      <pivotArea type="data" outline="0" fieldPosition="0">
        <references count="2">
          <reference field="4294967294" count="1" selected="0">
            <x v="2"/>
          </reference>
          <reference field="9" count="1" selected="0">
            <x v="4"/>
          </reference>
        </references>
      </pivotArea>
    </chartFormat>
    <chartFormat chart="1" format="17">
      <pivotArea type="data" outline="0" fieldPosition="0">
        <references count="2">
          <reference field="4294967294" count="1" selected="0">
            <x v="2"/>
          </reference>
          <reference field="9" count="1" selected="0">
            <x v="0"/>
          </reference>
        </references>
      </pivotArea>
    </chartFormat>
    <chartFormat chart="1" format="19" series="1">
      <pivotArea type="data" outline="0" fieldPosition="0">
        <references count="1">
          <reference field="4294967294" count="1" selected="0">
            <x v="1"/>
          </reference>
        </references>
      </pivotArea>
    </chartFormat>
    <chartFormat chart="1" format="21" series="1">
      <pivotArea type="data" outline="0" fieldPosition="0">
        <references count="1">
          <reference field="4294967294" count="1" selected="0">
            <x v="3"/>
          </reference>
        </references>
      </pivotArea>
    </chartFormat>
    <chartFormat chart="13" format="0" series="1">
      <pivotArea type="data" outline="0" fieldPosition="0">
        <references count="1">
          <reference field="4294967294" count="1" selected="0">
            <x v="0"/>
          </reference>
        </references>
      </pivotArea>
    </chartFormat>
    <chartFormat chart="13" format="1" series="1">
      <pivotArea type="data" outline="0" fieldPosition="0">
        <references count="1">
          <reference field="4294967294" count="1" selected="0">
            <x v="1"/>
          </reference>
        </references>
      </pivotArea>
    </chartFormat>
    <chartFormat chart="13" format="2" series="1">
      <pivotArea type="data" outline="0" fieldPosition="0">
        <references count="1">
          <reference field="4294967294" count="1" selected="0">
            <x v="2"/>
          </reference>
        </references>
      </pivotArea>
    </chartFormat>
    <chartFormat chart="13" format="3" series="1">
      <pivotArea type="data" outline="0" fieldPosition="0">
        <references count="1">
          <reference field="4294967294" count="1" selected="0">
            <x v="3"/>
          </reference>
        </references>
      </pivotArea>
    </chartFormat>
    <chartFormat chart="1" format="22">
      <pivotArea type="data" outline="0" fieldPosition="0">
        <references count="2">
          <reference field="4294967294" count="1" selected="0">
            <x v="1"/>
          </reference>
          <reference field="9" count="1" selected="0">
            <x v="0"/>
          </reference>
        </references>
      </pivotArea>
    </chartFormat>
    <chartFormat chart="1" format="23">
      <pivotArea type="data" outline="0" fieldPosition="0">
        <references count="2">
          <reference field="4294967294" count="1" selected="0">
            <x v="1"/>
          </reference>
          <reference field="9" count="1" selected="0">
            <x v="1"/>
          </reference>
        </references>
      </pivotArea>
    </chartFormat>
    <chartFormat chart="1" format="24">
      <pivotArea type="data" outline="0" fieldPosition="0">
        <references count="2">
          <reference field="4294967294" count="1" selected="0">
            <x v="1"/>
          </reference>
          <reference field="9" count="1" selected="0">
            <x v="2"/>
          </reference>
        </references>
      </pivotArea>
    </chartFormat>
    <chartFormat chart="1" format="25">
      <pivotArea type="data" outline="0" fieldPosition="0">
        <references count="2">
          <reference field="4294967294" count="1" selected="0">
            <x v="1"/>
          </reference>
          <reference field="9" count="1" selected="0">
            <x v="3"/>
          </reference>
        </references>
      </pivotArea>
    </chartFormat>
    <chartFormat chart="1" format="26">
      <pivotArea type="data" outline="0" fieldPosition="0">
        <references count="2">
          <reference field="4294967294" count="1" selected="0">
            <x v="1"/>
          </reference>
          <reference field="9" count="1" selected="0">
            <x v="4"/>
          </reference>
        </references>
      </pivotArea>
    </chartFormat>
    <chartFormat chart="1" format="27">
      <pivotArea type="data" outline="0" fieldPosition="0">
        <references count="2">
          <reference field="4294967294" count="1" selected="0">
            <x v="3"/>
          </reference>
          <reference field="9" count="1" selected="0">
            <x v="0"/>
          </reference>
        </references>
      </pivotArea>
    </chartFormat>
    <chartFormat chart="1" format="28">
      <pivotArea type="data" outline="0" fieldPosition="0">
        <references count="2">
          <reference field="4294967294" count="1" selected="0">
            <x v="3"/>
          </reference>
          <reference field="9" count="1" selected="0">
            <x v="1"/>
          </reference>
        </references>
      </pivotArea>
    </chartFormat>
    <chartFormat chart="1" format="29">
      <pivotArea type="data" outline="0" fieldPosition="0">
        <references count="2">
          <reference field="4294967294" count="1" selected="0">
            <x v="3"/>
          </reference>
          <reference field="9" count="1" selected="0">
            <x v="2"/>
          </reference>
        </references>
      </pivotArea>
    </chartFormat>
    <chartFormat chart="1" format="30">
      <pivotArea type="data" outline="0" fieldPosition="0">
        <references count="2">
          <reference field="4294967294" count="1" selected="0">
            <x v="3"/>
          </reference>
          <reference field="9" count="1" selected="0">
            <x v="3"/>
          </reference>
        </references>
      </pivotArea>
    </chartFormat>
    <chartFormat chart="1" format="31">
      <pivotArea type="data" outline="0" fieldPosition="0">
        <references count="2">
          <reference field="4294967294" count="1" selected="0">
            <x v="3"/>
          </reference>
          <reference field="9"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931B51E-31A4-4FBF-B3EB-8525A98B7AAF}" name="PivotTable17"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A3:E7" firstHeaderRow="0" firstDataRow="1" firstDataCol="1"/>
  <pivotFields count="25">
    <pivotField showAll="0"/>
    <pivotField showAll="0"/>
    <pivotField showAll="0"/>
    <pivotField showAll="0"/>
    <pivotField showAll="0"/>
    <pivotField axis="axisRow" showAll="0">
      <items count="4">
        <item x="0"/>
        <item x="1"/>
        <item x="2"/>
        <item t="default"/>
      </items>
    </pivotField>
    <pivotField showAll="0"/>
    <pivotField showAll="0"/>
    <pivotField showAll="0"/>
    <pivotField showAll="0"/>
    <pivotField numFmtId="164" showAll="0"/>
    <pivotField numFmtId="164" showAll="0"/>
    <pivotField showAll="0"/>
    <pivotField showAll="0"/>
    <pivotField dataField="1" showAll="0"/>
    <pivotField showAll="0"/>
    <pivotField showAll="0"/>
    <pivotField showAll="0"/>
    <pivotField dataField="1" numFmtId="164" showAll="0"/>
    <pivotField numFmtId="164" showAll="0"/>
    <pivotField dataField="1" numFmtId="164" showAll="0"/>
    <pivotField dataField="1" showAl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i>
    <i>
      <x v="1"/>
    </i>
    <i>
      <x v="2"/>
    </i>
    <i t="grand">
      <x/>
    </i>
  </rowItems>
  <colFields count="1">
    <field x="-2"/>
  </colFields>
  <colItems count="4">
    <i>
      <x/>
    </i>
    <i i="1">
      <x v="1"/>
    </i>
    <i i="2">
      <x v="2"/>
    </i>
    <i i="3">
      <x v="3"/>
    </i>
  </colItems>
  <dataFields count="4">
    <dataField name="Sum of Revenue" fld="18" baseField="0" baseItem="0" numFmtId="164"/>
    <dataField name="Sum of Profit" fld="20" baseField="0" baseItem="0" numFmtId="164"/>
    <dataField name="Average of Profit_Margin_%" fld="21" subtotal="average" baseField="3" baseItem="0"/>
    <dataField name="Sum of Shipping_Cost" fld="14" baseField="0" baseItem="0"/>
  </dataFields>
  <formats count="2">
    <format dxfId="8">
      <pivotArea collapsedLevelsAreSubtotals="1" fieldPosition="0">
        <references count="2">
          <reference field="4294967294" count="1" selected="0">
            <x v="3"/>
          </reference>
          <reference field="5" count="0"/>
        </references>
      </pivotArea>
    </format>
    <format dxfId="7">
      <pivotArea collapsedLevelsAreSubtotals="1" fieldPosition="0">
        <references count="2">
          <reference field="4294967294" count="1" selected="0">
            <x v="2"/>
          </reference>
          <reference field="5" count="0"/>
        </references>
      </pivotArea>
    </format>
  </formats>
  <conditionalFormats count="5">
    <conditionalFormat priority="1">
      <pivotAreas count="1">
        <pivotArea type="data" collapsedLevelsAreSubtotals="1" fieldPosition="0">
          <references count="2">
            <reference field="4294967294" count="1" selected="0">
              <x v="3"/>
            </reference>
            <reference field="5" count="3">
              <x v="0"/>
              <x v="1"/>
              <x v="2"/>
            </reference>
          </references>
        </pivotArea>
      </pivotAreas>
    </conditionalFormat>
    <conditionalFormat priority="2">
      <pivotAreas count="1">
        <pivotArea type="data" collapsedLevelsAreSubtotals="1" fieldPosition="0">
          <references count="2">
            <reference field="4294967294" count="1" selected="0">
              <x v="2"/>
            </reference>
            <reference field="5" count="3">
              <x v="0"/>
              <x v="1"/>
              <x v="2"/>
            </reference>
          </references>
        </pivotArea>
      </pivotAreas>
    </conditionalFormat>
    <conditionalFormat priority="3">
      <pivotAreas count="1">
        <pivotArea type="data" collapsedLevelsAreSubtotals="1" fieldPosition="0">
          <references count="2">
            <reference field="4294967294" count="1" selected="0">
              <x v="0"/>
            </reference>
            <reference field="5" count="3">
              <x v="0"/>
              <x v="1"/>
              <x v="2"/>
            </reference>
          </references>
        </pivotArea>
      </pivotAreas>
    </conditionalFormat>
    <conditionalFormat priority="4">
      <pivotAreas count="1">
        <pivotArea type="data" collapsedLevelsAreSubtotals="1" fieldPosition="0">
          <references count="2">
            <reference field="4294967294" count="1" selected="0">
              <x v="1"/>
            </reference>
            <reference field="5" count="3">
              <x v="0"/>
              <x v="1"/>
              <x v="2"/>
            </reference>
          </references>
        </pivotArea>
      </pivotAreas>
    </conditionalFormat>
    <conditionalFormat priority="5">
      <pivotAreas count="1">
        <pivotArea type="data" collapsedLevelsAreSubtotals="1" fieldPosition="0">
          <references count="2">
            <reference field="4294967294" count="1" selected="0">
              <x v="0"/>
            </reference>
            <reference field="5" count="3">
              <x v="0"/>
              <x v="1"/>
              <x v="2"/>
            </reference>
          </references>
        </pivotArea>
      </pivotAreas>
    </conditionalFormat>
  </conditionalFormats>
  <chartFormats count="4">
    <chartFormat chart="3" format="0" series="1">
      <pivotArea type="data" outline="0" fieldPosition="0">
        <references count="1">
          <reference field="4294967294" count="1" selected="0">
            <x v="0"/>
          </reference>
        </references>
      </pivotArea>
    </chartFormat>
    <chartFormat chart="3" format="1" series="1">
      <pivotArea type="data" outline="0" fieldPosition="0">
        <references count="1">
          <reference field="4294967294" count="1" selected="0">
            <x v="1"/>
          </reference>
        </references>
      </pivotArea>
    </chartFormat>
    <chartFormat chart="3" format="2" series="1">
      <pivotArea type="data" outline="0" fieldPosition="0">
        <references count="1">
          <reference field="4294967294" count="1" selected="0">
            <x v="2"/>
          </reference>
        </references>
      </pivotArea>
    </chartFormat>
    <chartFormat chart="3" format="3" series="1">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3245786-C055-4A6E-B7AB-E64FA7829473}" name="PivotTable16"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3:E11" firstHeaderRow="0" firstDataRow="1" firstDataCol="1"/>
  <pivotFields count="25">
    <pivotField showAll="0"/>
    <pivotField showAll="0"/>
    <pivotField showAll="0"/>
    <pivotField showAll="0"/>
    <pivotField showAll="0"/>
    <pivotField showAll="0"/>
    <pivotField showAll="0"/>
    <pivotField showAll="0"/>
    <pivotField showAll="0"/>
    <pivotField showAll="0"/>
    <pivotField numFmtId="164" showAll="0"/>
    <pivotField numFmtId="164" showAll="0"/>
    <pivotField showAll="0"/>
    <pivotField axis="axisRow" showAll="0">
      <items count="8">
        <item x="0"/>
        <item x="2"/>
        <item x="5"/>
        <item x="1"/>
        <item x="3"/>
        <item x="4"/>
        <item x="6"/>
        <item t="default"/>
      </items>
    </pivotField>
    <pivotField dataField="1" showAll="0"/>
    <pivotField showAll="0"/>
    <pivotField showAll="0"/>
    <pivotField showAll="0"/>
    <pivotField dataField="1" numFmtId="164" showAll="0"/>
    <pivotField numFmtId="164" showAll="0"/>
    <pivotField dataField="1" numFmtId="164" showAll="0"/>
    <pivotField dataField="1" showAll="0"/>
    <pivotField dragToRow="0" dragToCol="0" dragToPage="0" showAll="0" defaultSubtotal="0"/>
    <pivotField dragToRow="0" dragToCol="0" dragToPage="0" showAll="0" defaultSubtotal="0"/>
    <pivotField dragToRow="0" dragToCol="0" dragToPage="0" showAll="0" defaultSubtotal="0"/>
  </pivotFields>
  <rowFields count="1">
    <field x="13"/>
  </rowFields>
  <rowItems count="8">
    <i>
      <x/>
    </i>
    <i>
      <x v="1"/>
    </i>
    <i>
      <x v="2"/>
    </i>
    <i>
      <x v="3"/>
    </i>
    <i>
      <x v="4"/>
    </i>
    <i>
      <x v="5"/>
    </i>
    <i>
      <x v="6"/>
    </i>
    <i t="grand">
      <x/>
    </i>
  </rowItems>
  <colFields count="1">
    <field x="-2"/>
  </colFields>
  <colItems count="4">
    <i>
      <x/>
    </i>
    <i i="1">
      <x v="1"/>
    </i>
    <i i="2">
      <x v="2"/>
    </i>
    <i i="3">
      <x v="3"/>
    </i>
  </colItems>
  <dataFields count="4">
    <dataField name="Sum of Revenue" fld="18" baseField="0" baseItem="0" numFmtId="164"/>
    <dataField name="Sum of Profit" fld="20" baseField="0" baseItem="0" numFmtId="164"/>
    <dataField name="Average of Profit_Margin_%" fld="21" subtotal="average" baseField="11" baseItem="0"/>
    <dataField name="Sum of Shipping_Cost" fld="14" baseField="0" baseItem="0"/>
  </dataFields>
  <formats count="4">
    <format dxfId="6">
      <pivotArea collapsedLevelsAreSubtotals="1" fieldPosition="0">
        <references count="2">
          <reference field="4294967294" count="1" selected="0">
            <x v="2"/>
          </reference>
          <reference field="13" count="0"/>
        </references>
      </pivotArea>
    </format>
    <format dxfId="5">
      <pivotArea collapsedLevelsAreSubtotals="1" fieldPosition="0">
        <references count="2">
          <reference field="4294967294" count="1" selected="0">
            <x v="3"/>
          </reference>
          <reference field="13" count="0"/>
        </references>
      </pivotArea>
    </format>
    <format dxfId="4">
      <pivotArea dataOnly="0" outline="0" fieldPosition="0">
        <references count="1">
          <reference field="4294967294" count="1">
            <x v="3"/>
          </reference>
        </references>
      </pivotArea>
    </format>
    <format dxfId="3">
      <pivotArea dataOnly="0" outline="0" fieldPosition="0">
        <references count="1">
          <reference field="4294967294" count="1">
            <x v="2"/>
          </reference>
        </references>
      </pivotArea>
    </format>
  </formats>
  <conditionalFormats count="4">
    <conditionalFormat priority="1">
      <pivotAreas count="1">
        <pivotArea type="data" collapsedLevelsAreSubtotals="1" fieldPosition="0">
          <references count="2">
            <reference field="4294967294" count="1" selected="0">
              <x v="3"/>
            </reference>
            <reference field="13" count="7">
              <x v="0"/>
              <x v="1"/>
              <x v="2"/>
              <x v="3"/>
              <x v="4"/>
              <x v="5"/>
              <x v="6"/>
            </reference>
          </references>
        </pivotArea>
      </pivotAreas>
    </conditionalFormat>
    <conditionalFormat priority="2">
      <pivotAreas count="1">
        <pivotArea type="data" collapsedLevelsAreSubtotals="1" fieldPosition="0">
          <references count="2">
            <reference field="4294967294" count="1" selected="0">
              <x v="2"/>
            </reference>
            <reference field="13" count="7">
              <x v="0"/>
              <x v="1"/>
              <x v="2"/>
              <x v="3"/>
              <x v="4"/>
              <x v="5"/>
              <x v="6"/>
            </reference>
          </references>
        </pivotArea>
      </pivotAreas>
    </conditionalFormat>
    <conditionalFormat priority="3">
      <pivotAreas count="1">
        <pivotArea type="data" collapsedLevelsAreSubtotals="1" fieldPosition="0">
          <references count="2">
            <reference field="4294967294" count="1" selected="0">
              <x v="1"/>
            </reference>
            <reference field="13" count="7">
              <x v="0"/>
              <x v="1"/>
              <x v="2"/>
              <x v="3"/>
              <x v="4"/>
              <x v="5"/>
              <x v="6"/>
            </reference>
          </references>
        </pivotArea>
      </pivotAreas>
    </conditionalFormat>
    <conditionalFormat priority="4">
      <pivotAreas count="1">
        <pivotArea type="data" collapsedLevelsAreSubtotals="1" fieldPosition="0">
          <references count="2">
            <reference field="4294967294" count="1" selected="0">
              <x v="0"/>
            </reference>
            <reference field="13" count="7">
              <x v="0"/>
              <x v="1"/>
              <x v="2"/>
              <x v="3"/>
              <x v="4"/>
              <x v="5"/>
              <x v="6"/>
            </reference>
          </references>
        </pivotArea>
      </pivotAreas>
    </conditionalFormat>
  </conditionalFormats>
  <chartFormats count="4">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E4FCD44-7002-41D4-BA49-B68B5591A325}" name="PivotTable19"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3:D14" firstHeaderRow="0" firstDataRow="1" firstDataCol="1"/>
  <pivotFields count="25">
    <pivotField showAll="0"/>
    <pivotField showAll="0"/>
    <pivotField showAll="0"/>
    <pivotField showAll="0"/>
    <pivotField showAll="0"/>
    <pivotField showAll="0"/>
    <pivotField showAll="0"/>
    <pivotField axis="axisRow" showAll="0" sortType="descending">
      <items count="11">
        <item x="1"/>
        <item x="7"/>
        <item x="9"/>
        <item x="8"/>
        <item x="2"/>
        <item x="5"/>
        <item x="3"/>
        <item x="0"/>
        <item x="6"/>
        <item x="4"/>
        <item t="default"/>
      </items>
      <autoSortScope>
        <pivotArea dataOnly="0" outline="0" fieldPosition="0">
          <references count="1">
            <reference field="4294967294" count="1" selected="0">
              <x v="0"/>
            </reference>
          </references>
        </pivotArea>
      </autoSortScope>
    </pivotField>
    <pivotField showAll="0"/>
    <pivotField showAll="0"/>
    <pivotField numFmtId="164" showAll="0"/>
    <pivotField numFmtId="164" showAll="0"/>
    <pivotField showAll="0"/>
    <pivotField showAll="0"/>
    <pivotField showAll="0"/>
    <pivotField showAll="0"/>
    <pivotField showAll="0"/>
    <pivotField showAll="0"/>
    <pivotField dataField="1" numFmtId="164" showAll="0"/>
    <pivotField numFmtId="164" showAll="0"/>
    <pivotField dataField="1" numFmtId="164" showAll="0"/>
    <pivotField dataField="1" showAll="0"/>
    <pivotField dragToRow="0" dragToCol="0" dragToPage="0" showAll="0" defaultSubtotal="0"/>
    <pivotField dragToRow="0" dragToCol="0" dragToPage="0" showAll="0" defaultSubtotal="0"/>
    <pivotField dragToRow="0" dragToCol="0" dragToPage="0" showAll="0" defaultSubtotal="0"/>
  </pivotFields>
  <rowFields count="1">
    <field x="7"/>
  </rowFields>
  <rowItems count="11">
    <i>
      <x v="3"/>
    </i>
    <i>
      <x/>
    </i>
    <i>
      <x v="6"/>
    </i>
    <i>
      <x v="2"/>
    </i>
    <i>
      <x v="4"/>
    </i>
    <i>
      <x v="1"/>
    </i>
    <i>
      <x v="5"/>
    </i>
    <i>
      <x v="7"/>
    </i>
    <i>
      <x v="9"/>
    </i>
    <i>
      <x v="8"/>
    </i>
    <i t="grand">
      <x/>
    </i>
  </rowItems>
  <colFields count="1">
    <field x="-2"/>
  </colFields>
  <colItems count="3">
    <i>
      <x/>
    </i>
    <i i="1">
      <x v="1"/>
    </i>
    <i i="2">
      <x v="2"/>
    </i>
  </colItems>
  <dataFields count="3">
    <dataField name="Sum of Profit" fld="20" baseField="0" baseItem="0" numFmtId="164"/>
    <dataField name="Sum of Revenue" fld="18" baseField="0" baseItem="0" numFmtId="164"/>
    <dataField name="Average of Profit_Margin_%" fld="21" subtotal="average" baseField="5" baseItem="0"/>
  </dataFields>
  <formats count="1">
    <format dxfId="2">
      <pivotArea collapsedLevelsAreSubtotals="1" fieldPosition="0">
        <references count="2">
          <reference field="4294967294" count="1" selected="0">
            <x v="2"/>
          </reference>
          <reference field="7" count="0"/>
        </references>
      </pivotArea>
    </format>
  </formats>
  <conditionalFormats count="3">
    <conditionalFormat priority="1">
      <pivotAreas count="1">
        <pivotArea type="data" collapsedLevelsAreSubtotals="1" fieldPosition="0">
          <references count="2">
            <reference field="4294967294" count="1" selected="0">
              <x v="2"/>
            </reference>
            <reference field="7" count="10">
              <x v="0"/>
              <x v="1"/>
              <x v="2"/>
              <x v="3"/>
              <x v="4"/>
              <x v="5"/>
              <x v="6"/>
              <x v="7"/>
              <x v="8"/>
              <x v="9"/>
            </reference>
          </references>
        </pivotArea>
      </pivotAreas>
    </conditionalFormat>
    <conditionalFormat priority="2">
      <pivotAreas count="1">
        <pivotArea type="data" collapsedLevelsAreSubtotals="1" fieldPosition="0">
          <references count="2">
            <reference field="4294967294" count="1" selected="0">
              <x v="1"/>
            </reference>
            <reference field="7" count="10">
              <x v="0"/>
              <x v="1"/>
              <x v="2"/>
              <x v="3"/>
              <x v="4"/>
              <x v="5"/>
              <x v="6"/>
              <x v="7"/>
              <x v="8"/>
              <x v="9"/>
            </reference>
          </references>
        </pivotArea>
      </pivotAreas>
    </conditionalFormat>
    <conditionalFormat priority="3">
      <pivotAreas count="1">
        <pivotArea type="data" collapsedLevelsAreSubtotals="1" fieldPosition="0">
          <references count="2">
            <reference field="4294967294" count="1" selected="0">
              <x v="0"/>
            </reference>
            <reference field="7" count="10">
              <x v="0"/>
              <x v="1"/>
              <x v="2"/>
              <x v="3"/>
              <x v="4"/>
              <x v="5"/>
              <x v="6"/>
              <x v="7"/>
              <x v="8"/>
              <x v="9"/>
            </reference>
          </references>
        </pivotArea>
      </pivotAreas>
    </conditionalFormat>
  </conditionalFormats>
  <chartFormats count="3">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D6C80E1F-3FE4-4BD9-BAC5-A5002C84F083}" name="PivotTable20"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4">
  <location ref="A3:D8" firstHeaderRow="0" firstDataRow="1" firstDataCol="1"/>
  <pivotFields count="25">
    <pivotField showAll="0"/>
    <pivotField showAll="0"/>
    <pivotField showAll="0"/>
    <pivotField showAll="0"/>
    <pivotField showAll="0"/>
    <pivotField showAll="0"/>
    <pivotField showAll="0"/>
    <pivotField showAll="0"/>
    <pivotField showAll="0"/>
    <pivotField showAll="0"/>
    <pivotField numFmtId="164" showAll="0"/>
    <pivotField numFmtId="164" showAll="0"/>
    <pivotField showAll="0"/>
    <pivotField showAll="0"/>
    <pivotField showAll="0"/>
    <pivotField axis="axisRow" showAll="0" sortType="descending">
      <items count="5">
        <item x="3"/>
        <item x="0"/>
        <item x="2"/>
        <item x="1"/>
        <item t="default"/>
      </items>
      <autoSortScope>
        <pivotArea dataOnly="0" outline="0" fieldPosition="0">
          <references count="1">
            <reference field="4294967294" count="1" selected="0">
              <x v="0"/>
            </reference>
          </references>
        </pivotArea>
      </autoSortScope>
    </pivotField>
    <pivotField showAll="0"/>
    <pivotField showAll="0"/>
    <pivotField dataField="1" numFmtId="164" showAll="0"/>
    <pivotField numFmtId="164" showAll="0"/>
    <pivotField dataField="1" numFmtId="164" showAll="0"/>
    <pivotField dataField="1" showAll="0"/>
    <pivotField dragToRow="0" dragToCol="0" dragToPage="0" showAll="0" defaultSubtotal="0"/>
    <pivotField dragToRow="0" dragToCol="0" dragToPage="0" showAll="0" defaultSubtotal="0"/>
    <pivotField dragToRow="0" dragToCol="0" dragToPage="0" showAll="0" defaultSubtotal="0"/>
  </pivotFields>
  <rowFields count="1">
    <field x="15"/>
  </rowFields>
  <rowItems count="5">
    <i>
      <x v="2"/>
    </i>
    <i>
      <x v="3"/>
    </i>
    <i>
      <x v="1"/>
    </i>
    <i>
      <x/>
    </i>
    <i t="grand">
      <x/>
    </i>
  </rowItems>
  <colFields count="1">
    <field x="-2"/>
  </colFields>
  <colItems count="3">
    <i>
      <x/>
    </i>
    <i i="1">
      <x v="1"/>
    </i>
    <i i="2">
      <x v="2"/>
    </i>
  </colItems>
  <dataFields count="3">
    <dataField name="Total Profit" fld="20" baseField="13" baseItem="3" numFmtId="164"/>
    <dataField name="Total Revenue" fld="18" baseField="13" baseItem="3" numFmtId="164"/>
    <dataField name="Average Profit Margin" fld="21" subtotal="average" baseField="13" baseItem="3"/>
  </dataFields>
  <formats count="2">
    <format dxfId="1">
      <pivotArea collapsedLevelsAreSubtotals="1" fieldPosition="0">
        <references count="2">
          <reference field="4294967294" count="1" selected="0">
            <x v="2"/>
          </reference>
          <reference field="15" count="0"/>
        </references>
      </pivotArea>
    </format>
    <format dxfId="0">
      <pivotArea dataOnly="0" outline="0" fieldPosition="0">
        <references count="1">
          <reference field="4294967294" count="1">
            <x v="2"/>
          </reference>
        </references>
      </pivotArea>
    </format>
  </formats>
  <conditionalFormats count="3">
    <conditionalFormat priority="1">
      <pivotAreas count="1">
        <pivotArea type="data" collapsedLevelsAreSubtotals="1" fieldPosition="0">
          <references count="2">
            <reference field="4294967294" count="1" selected="0">
              <x v="2"/>
            </reference>
            <reference field="15" count="4">
              <x v="0"/>
              <x v="1"/>
              <x v="2"/>
              <x v="3"/>
            </reference>
          </references>
        </pivotArea>
      </pivotAreas>
    </conditionalFormat>
    <conditionalFormat priority="2">
      <pivotAreas count="1">
        <pivotArea type="data" collapsedLevelsAreSubtotals="1" fieldPosition="0">
          <references count="2">
            <reference field="4294967294" count="1" selected="0">
              <x v="1"/>
            </reference>
            <reference field="15" count="4">
              <x v="0"/>
              <x v="1"/>
              <x v="2"/>
              <x v="3"/>
            </reference>
          </references>
        </pivotArea>
      </pivotAreas>
    </conditionalFormat>
    <conditionalFormat priority="3">
      <pivotAreas count="1">
        <pivotArea type="data" collapsedLevelsAreSubtotals="1" fieldPosition="0">
          <references count="2">
            <reference field="4294967294" count="1" selected="0">
              <x v="0"/>
            </reference>
            <reference field="15" count="4">
              <x v="0"/>
              <x v="1"/>
              <x v="2"/>
              <x v="3"/>
            </reference>
          </references>
        </pivotArea>
      </pivotAreas>
    </conditionalFormat>
  </conditionalFormats>
  <chartFormats count="18">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15">
      <pivotArea type="data" outline="0" fieldPosition="0">
        <references count="2">
          <reference field="4294967294" count="1" selected="0">
            <x v="0"/>
          </reference>
          <reference field="15" count="1" selected="0">
            <x v="3"/>
          </reference>
        </references>
      </pivotArea>
    </chartFormat>
    <chartFormat chart="0" format="16">
      <pivotArea type="data" outline="0" fieldPosition="0">
        <references count="2">
          <reference field="4294967294" count="1" selected="0">
            <x v="0"/>
          </reference>
          <reference field="15" count="1" selected="0">
            <x v="0"/>
          </reference>
        </references>
      </pivotArea>
    </chartFormat>
    <chartFormat chart="0" format="17">
      <pivotArea type="data" outline="0" fieldPosition="0">
        <references count="2">
          <reference field="4294967294" count="1" selected="0">
            <x v="0"/>
          </reference>
          <reference field="15" count="1" selected="0">
            <x v="2"/>
          </reference>
        </references>
      </pivotArea>
    </chartFormat>
    <chartFormat chart="0" format="18">
      <pivotArea type="data" outline="0" fieldPosition="0">
        <references count="2">
          <reference field="4294967294" count="1" selected="0">
            <x v="0"/>
          </reference>
          <reference field="15" count="1" selected="0">
            <x v="1"/>
          </reference>
        </references>
      </pivotArea>
    </chartFormat>
    <chartFormat chart="0" format="19">
      <pivotArea type="data" outline="0" fieldPosition="0">
        <references count="2">
          <reference field="4294967294" count="1" selected="0">
            <x v="1"/>
          </reference>
          <reference field="15" count="1" selected="0">
            <x v="3"/>
          </reference>
        </references>
      </pivotArea>
    </chartFormat>
    <chartFormat chart="0" format="20">
      <pivotArea type="data" outline="0" fieldPosition="0">
        <references count="2">
          <reference field="4294967294" count="1" selected="0">
            <x v="1"/>
          </reference>
          <reference field="15" count="1" selected="0">
            <x v="0"/>
          </reference>
        </references>
      </pivotArea>
    </chartFormat>
    <chartFormat chart="0" format="21">
      <pivotArea type="data" outline="0" fieldPosition="0">
        <references count="2">
          <reference field="4294967294" count="1" selected="0">
            <x v="1"/>
          </reference>
          <reference field="15" count="1" selected="0">
            <x v="2"/>
          </reference>
        </references>
      </pivotArea>
    </chartFormat>
    <chartFormat chart="0" format="22">
      <pivotArea type="data" outline="0" fieldPosition="0">
        <references count="2">
          <reference field="4294967294" count="1" selected="0">
            <x v="1"/>
          </reference>
          <reference field="15" count="1" selected="0">
            <x v="1"/>
          </reference>
        </references>
      </pivotArea>
    </chartFormat>
    <chartFormat chart="0" format="23">
      <pivotArea type="data" outline="0" fieldPosition="0">
        <references count="2">
          <reference field="4294967294" count="1" selected="0">
            <x v="2"/>
          </reference>
          <reference field="15" count="1" selected="0">
            <x v="3"/>
          </reference>
        </references>
      </pivotArea>
    </chartFormat>
    <chartFormat chart="0" format="24">
      <pivotArea type="data" outline="0" fieldPosition="0">
        <references count="2">
          <reference field="4294967294" count="1" selected="0">
            <x v="2"/>
          </reference>
          <reference field="15" count="1" selected="0">
            <x v="0"/>
          </reference>
        </references>
      </pivotArea>
    </chartFormat>
    <chartFormat chart="0" format="25">
      <pivotArea type="data" outline="0" fieldPosition="0">
        <references count="2">
          <reference field="4294967294" count="1" selected="0">
            <x v="2"/>
          </reference>
          <reference field="15" count="1" selected="0">
            <x v="2"/>
          </reference>
        </references>
      </pivotArea>
    </chartFormat>
    <chartFormat chart="0" format="26">
      <pivotArea type="data" outline="0" fieldPosition="0">
        <references count="2">
          <reference field="4294967294" count="1" selected="0">
            <x v="2"/>
          </reference>
          <reference field="15" count="1" selected="0">
            <x v="1"/>
          </reference>
        </references>
      </pivotArea>
    </chartFormat>
    <chartFormat chart="2"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1"/>
          </reference>
        </references>
      </pivotArea>
    </chartFormat>
    <chartFormat chart="2"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4C0C2F-E91F-45DD-965A-C2EEEF9BF995}" name="Table1" displayName="Table1" ref="A1:V1002" totalsRowCount="1" headerRowDxfId="35">
  <autoFilter ref="A1:V1001" xr:uid="{4A4C0C2F-E91F-45DD-965A-C2EEEF9BF995}"/>
  <tableColumns count="22">
    <tableColumn id="1" xr3:uid="{62E92F4C-E18F-4DB5-BBE3-EDD2C7C0B28D}" name="Order_ID" totalsRowLabel="Total"/>
    <tableColumn id="2" xr3:uid="{A0E569F9-C7AC-45EB-881B-4AFEB853D778}" name="Order_Date" dataDxfId="34" totalsRowDxfId="33"/>
    <tableColumn id="25" xr3:uid="{1A3EA149-92EC-414C-AB96-E93389CCC7C9}" name="Month" dataDxfId="32" totalsRowDxfId="31">
      <calculatedColumnFormula>TEXT(B2,"mmmm")</calculatedColumnFormula>
    </tableColumn>
    <tableColumn id="22" xr3:uid="{5DAA03CE-E24F-47EA-A719-9D02A7936150}" name="Year" dataDxfId="30" totalsRowDxfId="29">
      <calculatedColumnFormula>TEXT(B2, "yyyy")</calculatedColumnFormula>
    </tableColumn>
    <tableColumn id="3" xr3:uid="{83743160-1A92-4006-8387-3C55E6A53D14}" name="Customer_ID"/>
    <tableColumn id="4" xr3:uid="{D60B289F-CDF3-4A1B-969B-88D9ED43D4AC}" name="Customer_Segment"/>
    <tableColumn id="5" xr3:uid="{CDC23450-068C-4EF3-A43F-B3539D345067}" name="Region"/>
    <tableColumn id="6" xr3:uid="{BE40C24F-4491-4205-9A01-F943E2838CCE}" name="Salesperson"/>
    <tableColumn id="7" xr3:uid="{6CF861C5-ED6B-4B41-8BCA-CEC306A2E290}" name="Product_Name"/>
    <tableColumn id="8" xr3:uid="{03919074-1B79-4BD4-96C7-0EA86B10EEA6}" name="Category"/>
    <tableColumn id="9" xr3:uid="{25F5F64D-C4F7-4174-A952-BD73C01C456A}" name="Unit_Cost" dataDxfId="28" dataCellStyle="Currency"/>
    <tableColumn id="10" xr3:uid="{55FA98F6-7CAD-402D-AB4A-961A43B2AB23}" name="Unit_Price" dataDxfId="27"/>
    <tableColumn id="11" xr3:uid="{3AFA6CFC-0C10-4C45-A0CB-F2AD9D56FAA0}" name="Quantity"/>
    <tableColumn id="12" xr3:uid="{A0ED043A-BACF-4972-9757-72D14196F81E}" name="Discount_%"/>
    <tableColumn id="13" xr3:uid="{A0FB9EF3-E407-4C48-8514-16FA1000C2E1}" name="Shipping_Cost" dataDxfId="26"/>
    <tableColumn id="14" xr3:uid="{89A6E2BD-7A3D-46BE-959D-2C792BF9B949}" name="Payment_Method"/>
    <tableColumn id="15" xr3:uid="{E6C4B2B4-9E47-4132-89EE-91CF791A844E}" name="Delivery_Days"/>
    <tableColumn id="16" xr3:uid="{F14ABDE0-6FDE-455C-B311-1F862E9475D8}" name="Order_Status"/>
    <tableColumn id="17" xr3:uid="{57DCCB92-677E-43B2-9CFC-5B1599A43317}" name="Revenue" totalsRowFunction="sum" dataDxfId="25" totalsRowDxfId="24">
      <calculatedColumnFormula>M2*L2*(1-N2/100)</calculatedColumnFormula>
    </tableColumn>
    <tableColumn id="18" xr3:uid="{F7746394-1006-45F1-A85B-90D3DD6EB0E3}" name="Total_Cost" totalsRowFunction="sum" totalsRowDxfId="23">
      <calculatedColumnFormula>(K2*M2)+O2</calculatedColumnFormula>
    </tableColumn>
    <tableColumn id="19" xr3:uid="{E35907C6-DBE9-43EE-80AA-59303A712956}" name="Profit" totalsRowFunction="sum" totalsRowDxfId="22">
      <calculatedColumnFormula>S2-T2</calculatedColumnFormula>
    </tableColumn>
    <tableColumn id="20" xr3:uid="{502302DF-B756-4198-9ECD-1F9B6DB3B705}" name="Profit_Margin_%" dataCellStyle="Percent" totalsRowCellStyle="Percent">
      <calculatedColumnFormula>IF(S2=0, 0, U2/S2)</calculatedColumnFormula>
    </tableColumn>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DC6E1-BB39-4ECB-A809-D8752E005F1C}" name="Table2" displayName="Table2" ref="F3:G7" totalsRowShown="0">
  <autoFilter ref="F3:G7" xr:uid="{EDCDC6E1-BB39-4ECB-A809-D8752E005F1C}"/>
  <tableColumns count="2">
    <tableColumn id="1" xr3:uid="{E0F10CF9-61F4-41F1-BDB9-816380DEA5A7}" name="Region" dataDxfId="17"/>
    <tableColumn id="2" xr3:uid="{613C8E43-31B3-4558-B43A-9442C44749FD}" name="Shipping % of Revenue" dataDxfId="16" dataCellStyle="Percent">
      <calculatedColumnFormula>D4/C4</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2233B05-FED7-4FEC-849E-80A6315ABBA8}" name="Table6" displayName="Table6" ref="G3:J8" totalsRowShown="0" headerRowDxfId="13">
  <autoFilter ref="G3:J8" xr:uid="{F2233B05-FED7-4FEC-849E-80A6315ABBA8}"/>
  <sortState xmlns:xlrd2="http://schemas.microsoft.com/office/spreadsheetml/2017/richdata2" ref="G4:J8">
    <sortCondition ref="J3:J8"/>
  </sortState>
  <tableColumns count="4">
    <tableColumn id="1" xr3:uid="{9A9ADF64-90FA-43B0-9DC1-2B5F5EB936A4}" name="Product Category" dataDxfId="12"/>
    <tableColumn id="2" xr3:uid="{4D4ACD6A-2A45-44C8-97C3-40D2FF8C420D}" name="Revenue" dataDxfId="11"/>
    <tableColumn id="3" xr3:uid="{4D4B8538-ECA2-4AFC-8CE1-A2C9253A70E3}" name="Profit" dataDxfId="10"/>
    <tableColumn id="4" xr3:uid="{F72F280E-97DA-4606-804C-9A9D436760D9}" name="Profit Per Margin Category %" dataDxfId="9" dataCellStyle="Percent">
      <calculatedColumnFormula>I4/H4</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ivotTable" Target="../pivotTables/pivot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06E0-2639-476E-A495-2F0CC380EF18}">
  <dimension ref="A1:B22"/>
  <sheetViews>
    <sheetView tabSelected="1" zoomScale="70" workbookViewId="0">
      <selection activeCell="C10" sqref="C10"/>
    </sheetView>
  </sheetViews>
  <sheetFormatPr defaultRowHeight="14.4" x14ac:dyDescent="0.3"/>
  <cols>
    <col min="1" max="1" width="37.6640625" customWidth="1"/>
    <col min="2" max="2" width="77.77734375" customWidth="1"/>
  </cols>
  <sheetData>
    <row r="1" spans="1:2" ht="23.4" x14ac:dyDescent="0.45">
      <c r="A1" s="20" t="s">
        <v>1481</v>
      </c>
      <c r="B1" s="21"/>
    </row>
    <row r="3" spans="1:2" ht="18.600000000000001" thickBot="1" x14ac:dyDescent="0.4">
      <c r="A3" s="22" t="s">
        <v>1473</v>
      </c>
      <c r="B3" s="23"/>
    </row>
    <row r="4" spans="1:2" ht="15.6" thickTop="1" thickBot="1" x14ac:dyDescent="0.35">
      <c r="A4" t="s">
        <v>1452</v>
      </c>
      <c r="B4" s="18">
        <f>SUBTOTAL(109,Table1[Revenue])</f>
        <v>300900.25</v>
      </c>
    </row>
    <row r="5" spans="1:2" ht="15" thickTop="1" x14ac:dyDescent="0.3">
      <c r="A5" t="s">
        <v>1451</v>
      </c>
      <c r="B5" s="18">
        <f>SUBTOTAL(109,Table1[Profit])</f>
        <v>74072.25</v>
      </c>
    </row>
    <row r="6" spans="1:2" x14ac:dyDescent="0.3">
      <c r="A6" t="s">
        <v>1474</v>
      </c>
      <c r="B6" s="19">
        <f>B5/B4</f>
        <v>0.24616878849386134</v>
      </c>
    </row>
    <row r="7" spans="1:2" ht="18" x14ac:dyDescent="0.35">
      <c r="A7" s="22" t="s">
        <v>1475</v>
      </c>
      <c r="B7" s="23"/>
    </row>
    <row r="8" spans="1:2" ht="54" customHeight="1" x14ac:dyDescent="0.3">
      <c r="A8" s="17" t="s">
        <v>1483</v>
      </c>
      <c r="B8" s="17" t="s">
        <v>1482</v>
      </c>
    </row>
    <row r="9" spans="1:2" ht="66" customHeight="1" x14ac:dyDescent="0.3">
      <c r="A9" s="17" t="s">
        <v>1493</v>
      </c>
      <c r="B9" s="17" t="s">
        <v>1484</v>
      </c>
    </row>
    <row r="10" spans="1:2" ht="52.2" customHeight="1" x14ac:dyDescent="0.3">
      <c r="A10" s="17" t="s">
        <v>1485</v>
      </c>
      <c r="B10" s="17" t="s">
        <v>1486</v>
      </c>
    </row>
    <row r="11" spans="1:2" ht="56.4" customHeight="1" x14ac:dyDescent="0.3">
      <c r="A11" s="17" t="s">
        <v>1494</v>
      </c>
      <c r="B11" s="17" t="s">
        <v>1495</v>
      </c>
    </row>
    <row r="12" spans="1:2" ht="18" x14ac:dyDescent="0.35">
      <c r="A12" s="22" t="s">
        <v>1487</v>
      </c>
      <c r="B12" s="23"/>
    </row>
    <row r="13" spans="1:2" x14ac:dyDescent="0.3">
      <c r="A13" t="s">
        <v>1488</v>
      </c>
      <c r="B13" s="15">
        <v>0.14944768286787183</v>
      </c>
    </row>
    <row r="14" spans="1:2" x14ac:dyDescent="0.3">
      <c r="A14" t="s">
        <v>1489</v>
      </c>
      <c r="B14" s="15">
        <v>0.43958695482967075</v>
      </c>
    </row>
    <row r="15" spans="1:2" x14ac:dyDescent="0.3">
      <c r="A15" t="s">
        <v>1490</v>
      </c>
      <c r="B15" s="19">
        <f>INDEX('Product Analysis'!E:E,MATCH("Smartphone",'Product Analysis'!A:A,0))</f>
        <v>0.13187932646884445</v>
      </c>
    </row>
    <row r="16" spans="1:2" x14ac:dyDescent="0.3">
      <c r="A16" t="s">
        <v>1491</v>
      </c>
      <c r="B16" s="19">
        <f>INDEX('Product Analysis'!E:E,MATCH("Laptop",'Product Analysis'!A:A,0))</f>
        <v>8.626223948989771E-2</v>
      </c>
    </row>
    <row r="17" spans="1:2" x14ac:dyDescent="0.3">
      <c r="A17" t="s">
        <v>1476</v>
      </c>
      <c r="B17" s="19">
        <f>INDEX('Discount Analysis'!D:D,MATCH(0,'Discount Analysis'!A:A,0))</f>
        <v>0.41096280550555503</v>
      </c>
    </row>
    <row r="18" spans="1:2" x14ac:dyDescent="0.3">
      <c r="A18" t="s">
        <v>1477</v>
      </c>
      <c r="B18" s="19">
        <f>INDEX('Discount Analysis'!D:D,MATCH(25,'Discount Analysis'!A:A,0))</f>
        <v>0.22247627555294244</v>
      </c>
    </row>
    <row r="19" spans="1:2" x14ac:dyDescent="0.3">
      <c r="A19" t="s">
        <v>1478</v>
      </c>
      <c r="B19" s="19">
        <f>INDEX('Region Analysis'!G:G,MATCH("South",'Region Analysis'!A:A,0))</f>
        <v>5.2500477734232255E-2</v>
      </c>
    </row>
    <row r="20" spans="1:2" x14ac:dyDescent="0.3">
      <c r="A20" t="s">
        <v>1492</v>
      </c>
      <c r="B20" s="19">
        <f>INDEX('Region Analysis'!G:G,MATCH("North",'Region Analysis'!A:A,0))</f>
        <v>2.9379157427937917E-2</v>
      </c>
    </row>
    <row r="21" spans="1:2" x14ac:dyDescent="0.3">
      <c r="A21" t="s">
        <v>1479</v>
      </c>
      <c r="B21" s="19">
        <f>INDEX('Customer Segment Analysis'!D:D,MATCH("Consumer",'Customer Segment Analysis'!A:A,0))</f>
        <v>0.29208984753320394</v>
      </c>
    </row>
    <row r="22" spans="1:2" x14ac:dyDescent="0.3">
      <c r="A22" t="s">
        <v>1480</v>
      </c>
      <c r="B22" s="19">
        <f>INDEX('Customer Segment Analysis'!D:D,MATCH("Corporate",'Customer Segment Analysis'!A:A,0))</f>
        <v>0.36883040443167603</v>
      </c>
    </row>
  </sheetData>
  <mergeCells count="4">
    <mergeCell ref="A1:B1"/>
    <mergeCell ref="A3:B3"/>
    <mergeCell ref="A7:B7"/>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02"/>
  <sheetViews>
    <sheetView zoomScale="65" workbookViewId="0">
      <selection activeCell="R920" sqref="R920"/>
    </sheetView>
  </sheetViews>
  <sheetFormatPr defaultRowHeight="14.4" x14ac:dyDescent="0.3"/>
  <cols>
    <col min="1" max="1" width="10.44140625" customWidth="1"/>
    <col min="2" max="4" width="19.6640625" style="13" customWidth="1"/>
    <col min="5" max="5" width="13.77734375" customWidth="1"/>
    <col min="6" max="6" width="19.44140625" customWidth="1"/>
    <col min="7" max="7" width="8.6640625" customWidth="1"/>
    <col min="8" max="8" width="13.33203125" bestFit="1" customWidth="1"/>
    <col min="9" max="9" width="16.109375" bestFit="1" customWidth="1"/>
    <col min="10" max="10" width="14.21875" bestFit="1" customWidth="1"/>
    <col min="11" max="11" width="13.6640625" style="5" customWidth="1"/>
    <col min="12" max="12" width="12.6640625" style="3" customWidth="1"/>
    <col min="13" max="13" width="10.21875" customWidth="1"/>
    <col min="14" max="14" width="12.6640625" customWidth="1"/>
    <col min="15" max="15" width="14.88671875" customWidth="1"/>
    <col min="16" max="16" width="18.21875" customWidth="1"/>
    <col min="17" max="17" width="14.6640625" customWidth="1"/>
    <col min="18" max="18" width="13.88671875" customWidth="1"/>
    <col min="19" max="20" width="12.21875" bestFit="1" customWidth="1"/>
    <col min="21" max="21" width="12.6640625" customWidth="1"/>
    <col min="22" max="22" width="17" style="8" customWidth="1"/>
  </cols>
  <sheetData>
    <row r="1" spans="1:22" x14ac:dyDescent="0.3">
      <c r="A1" s="1" t="s">
        <v>0</v>
      </c>
      <c r="B1" s="12" t="s">
        <v>1</v>
      </c>
      <c r="C1" s="12" t="s">
        <v>1454</v>
      </c>
      <c r="D1" s="12" t="s">
        <v>1455</v>
      </c>
      <c r="E1" s="1" t="s">
        <v>2</v>
      </c>
      <c r="F1" s="1" t="s">
        <v>3</v>
      </c>
      <c r="G1" s="1" t="s">
        <v>4</v>
      </c>
      <c r="H1" s="1" t="s">
        <v>5</v>
      </c>
      <c r="I1" s="1" t="s">
        <v>6</v>
      </c>
      <c r="J1" s="1" t="s">
        <v>7</v>
      </c>
      <c r="K1" s="4" t="s">
        <v>8</v>
      </c>
      <c r="L1" s="2" t="s">
        <v>9</v>
      </c>
      <c r="M1" s="1" t="s">
        <v>10</v>
      </c>
      <c r="N1" s="1" t="s">
        <v>11</v>
      </c>
      <c r="O1" s="1" t="s">
        <v>12</v>
      </c>
      <c r="P1" s="1" t="s">
        <v>13</v>
      </c>
      <c r="Q1" s="1" t="s">
        <v>14</v>
      </c>
      <c r="R1" s="1" t="s">
        <v>15</v>
      </c>
      <c r="S1" s="1" t="s">
        <v>16</v>
      </c>
      <c r="T1" s="1" t="s">
        <v>17</v>
      </c>
      <c r="U1" s="1" t="s">
        <v>18</v>
      </c>
      <c r="V1" s="16" t="s">
        <v>19</v>
      </c>
    </row>
    <row r="2" spans="1:22" x14ac:dyDescent="0.3">
      <c r="A2" t="s">
        <v>20</v>
      </c>
      <c r="B2" s="13">
        <v>45815</v>
      </c>
      <c r="C2" s="13" t="str">
        <f t="shared" ref="C2:C65" si="0">TEXT(B2,"mmmm")</f>
        <v>June</v>
      </c>
      <c r="D2" s="13" t="str">
        <f t="shared" ref="D2:D65" si="1">TEXT(B2, "yyyy")</f>
        <v>2025</v>
      </c>
      <c r="E2" t="s">
        <v>21</v>
      </c>
      <c r="F2" t="s">
        <v>22</v>
      </c>
      <c r="G2" t="s">
        <v>23</v>
      </c>
      <c r="H2" t="s">
        <v>24</v>
      </c>
      <c r="I2" t="s">
        <v>25</v>
      </c>
      <c r="J2" t="s">
        <v>26</v>
      </c>
      <c r="K2" s="5">
        <v>35</v>
      </c>
      <c r="L2" s="3">
        <v>70</v>
      </c>
      <c r="M2">
        <v>1</v>
      </c>
      <c r="N2">
        <v>0</v>
      </c>
      <c r="O2" s="3">
        <v>14</v>
      </c>
      <c r="P2" t="s">
        <v>27</v>
      </c>
      <c r="Q2">
        <v>2</v>
      </c>
      <c r="R2" t="s">
        <v>28</v>
      </c>
      <c r="S2" s="3">
        <f t="shared" ref="S2:S65" si="2">M2*L2*(1-N2/100)</f>
        <v>70</v>
      </c>
      <c r="T2" s="3">
        <f>(K2*M2)+O2</f>
        <v>49</v>
      </c>
      <c r="U2" s="3">
        <f>S2-T2</f>
        <v>21</v>
      </c>
      <c r="V2" s="8">
        <f>IF(S2=0, 0, U2/S2)</f>
        <v>0.3</v>
      </c>
    </row>
    <row r="3" spans="1:22" x14ac:dyDescent="0.3">
      <c r="A3" t="s">
        <v>29</v>
      </c>
      <c r="B3" s="13">
        <v>45816</v>
      </c>
      <c r="C3" s="13" t="str">
        <f t="shared" si="0"/>
        <v>June</v>
      </c>
      <c r="D3" s="13" t="str">
        <f t="shared" si="1"/>
        <v>2025</v>
      </c>
      <c r="E3" t="s">
        <v>30</v>
      </c>
      <c r="F3" t="s">
        <v>22</v>
      </c>
      <c r="G3" t="s">
        <v>31</v>
      </c>
      <c r="H3" t="s">
        <v>32</v>
      </c>
      <c r="I3" t="s">
        <v>33</v>
      </c>
      <c r="J3" t="s">
        <v>34</v>
      </c>
      <c r="K3" s="5">
        <v>6</v>
      </c>
      <c r="L3" s="3">
        <v>20</v>
      </c>
      <c r="M3">
        <v>1</v>
      </c>
      <c r="N3">
        <v>15</v>
      </c>
      <c r="O3" s="3">
        <v>13</v>
      </c>
      <c r="P3" t="s">
        <v>35</v>
      </c>
      <c r="Q3">
        <v>6</v>
      </c>
      <c r="R3" t="s">
        <v>28</v>
      </c>
      <c r="S3" s="3">
        <f t="shared" si="2"/>
        <v>17</v>
      </c>
      <c r="T3" s="3">
        <f t="shared" ref="T3:T66" si="3">(K3*M3)+O3</f>
        <v>19</v>
      </c>
      <c r="U3" s="3">
        <f t="shared" ref="U3:U66" si="4">S3-T3</f>
        <v>-2</v>
      </c>
      <c r="V3" s="8">
        <f t="shared" ref="V3:V66" si="5">IF(S3=0, 0, U3/S3)</f>
        <v>-0.11764705882352941</v>
      </c>
    </row>
    <row r="4" spans="1:22" x14ac:dyDescent="0.3">
      <c r="A4" t="s">
        <v>36</v>
      </c>
      <c r="B4" s="13">
        <v>45817</v>
      </c>
      <c r="C4" s="13" t="str">
        <f t="shared" si="0"/>
        <v>June</v>
      </c>
      <c r="D4" s="13" t="str">
        <f t="shared" si="1"/>
        <v>2025</v>
      </c>
      <c r="E4" t="s">
        <v>37</v>
      </c>
      <c r="F4" t="s">
        <v>38</v>
      </c>
      <c r="G4" t="s">
        <v>31</v>
      </c>
      <c r="H4" t="s">
        <v>24</v>
      </c>
      <c r="I4" t="s">
        <v>39</v>
      </c>
      <c r="J4" t="s">
        <v>40</v>
      </c>
      <c r="K4" s="5">
        <v>25</v>
      </c>
      <c r="L4" s="3">
        <v>55</v>
      </c>
      <c r="M4">
        <v>8</v>
      </c>
      <c r="N4">
        <v>5</v>
      </c>
      <c r="O4" s="3">
        <v>12</v>
      </c>
      <c r="P4" t="s">
        <v>27</v>
      </c>
      <c r="Q4">
        <v>6</v>
      </c>
      <c r="R4" t="s">
        <v>28</v>
      </c>
      <c r="S4" s="3">
        <f t="shared" si="2"/>
        <v>418</v>
      </c>
      <c r="T4" s="3">
        <f t="shared" si="3"/>
        <v>212</v>
      </c>
      <c r="U4" s="3">
        <f t="shared" si="4"/>
        <v>206</v>
      </c>
      <c r="V4" s="8">
        <f t="shared" si="5"/>
        <v>0.49282296650717705</v>
      </c>
    </row>
    <row r="5" spans="1:22" x14ac:dyDescent="0.3">
      <c r="A5" t="s">
        <v>41</v>
      </c>
      <c r="B5" s="13">
        <v>45818</v>
      </c>
      <c r="C5" s="13" t="str">
        <f t="shared" si="0"/>
        <v>June</v>
      </c>
      <c r="D5" s="13" t="str">
        <f t="shared" si="1"/>
        <v>2025</v>
      </c>
      <c r="E5" t="s">
        <v>42</v>
      </c>
      <c r="F5" t="s">
        <v>22</v>
      </c>
      <c r="G5" t="s">
        <v>43</v>
      </c>
      <c r="H5" t="s">
        <v>44</v>
      </c>
      <c r="I5" t="s">
        <v>33</v>
      </c>
      <c r="J5" t="s">
        <v>34</v>
      </c>
      <c r="K5" s="5">
        <v>6</v>
      </c>
      <c r="L5" s="3">
        <v>20</v>
      </c>
      <c r="M5">
        <v>1</v>
      </c>
      <c r="N5">
        <v>20</v>
      </c>
      <c r="O5" s="3">
        <v>15</v>
      </c>
      <c r="P5" t="s">
        <v>45</v>
      </c>
      <c r="Q5">
        <v>4</v>
      </c>
      <c r="R5" t="s">
        <v>28</v>
      </c>
      <c r="S5" s="3">
        <f t="shared" si="2"/>
        <v>16</v>
      </c>
      <c r="T5" s="3">
        <f t="shared" si="3"/>
        <v>21</v>
      </c>
      <c r="U5" s="3">
        <f t="shared" si="4"/>
        <v>-5</v>
      </c>
      <c r="V5" s="8">
        <f t="shared" si="5"/>
        <v>-0.3125</v>
      </c>
    </row>
    <row r="6" spans="1:22" x14ac:dyDescent="0.3">
      <c r="A6" t="s">
        <v>46</v>
      </c>
      <c r="B6" s="13">
        <v>45819</v>
      </c>
      <c r="C6" s="13" t="str">
        <f t="shared" si="0"/>
        <v>June</v>
      </c>
      <c r="D6" s="13" t="str">
        <f t="shared" si="1"/>
        <v>2025</v>
      </c>
      <c r="E6" t="s">
        <v>47</v>
      </c>
      <c r="F6" t="s">
        <v>38</v>
      </c>
      <c r="G6" t="s">
        <v>43</v>
      </c>
      <c r="H6" t="s">
        <v>48</v>
      </c>
      <c r="I6" t="s">
        <v>49</v>
      </c>
      <c r="J6" t="s">
        <v>50</v>
      </c>
      <c r="K6" s="5">
        <v>45</v>
      </c>
      <c r="L6" s="3">
        <v>90</v>
      </c>
      <c r="M6">
        <v>5</v>
      </c>
      <c r="N6">
        <v>25</v>
      </c>
      <c r="O6" s="3">
        <v>8</v>
      </c>
      <c r="P6" t="s">
        <v>45</v>
      </c>
      <c r="Q6">
        <v>2</v>
      </c>
      <c r="R6" t="s">
        <v>28</v>
      </c>
      <c r="S6" s="3">
        <f t="shared" si="2"/>
        <v>337.5</v>
      </c>
      <c r="T6" s="3">
        <f t="shared" si="3"/>
        <v>233</v>
      </c>
      <c r="U6" s="3">
        <f t="shared" si="4"/>
        <v>104.5</v>
      </c>
      <c r="V6" s="8">
        <f t="shared" si="5"/>
        <v>0.30962962962962964</v>
      </c>
    </row>
    <row r="7" spans="1:22" x14ac:dyDescent="0.3">
      <c r="A7" t="s">
        <v>51</v>
      </c>
      <c r="B7" s="13">
        <v>45820</v>
      </c>
      <c r="C7" s="13" t="str">
        <f t="shared" si="0"/>
        <v>June</v>
      </c>
      <c r="D7" s="13" t="str">
        <f t="shared" si="1"/>
        <v>2025</v>
      </c>
      <c r="E7" t="s">
        <v>52</v>
      </c>
      <c r="F7" t="s">
        <v>53</v>
      </c>
      <c r="G7" t="s">
        <v>31</v>
      </c>
      <c r="H7" t="s">
        <v>32</v>
      </c>
      <c r="I7" t="s">
        <v>49</v>
      </c>
      <c r="J7" t="s">
        <v>50</v>
      </c>
      <c r="K7" s="5">
        <v>45</v>
      </c>
      <c r="L7" s="3">
        <v>90</v>
      </c>
      <c r="M7">
        <v>1</v>
      </c>
      <c r="N7">
        <v>20</v>
      </c>
      <c r="O7" s="3">
        <v>19</v>
      </c>
      <c r="P7" t="s">
        <v>54</v>
      </c>
      <c r="Q7">
        <v>7</v>
      </c>
      <c r="R7" t="s">
        <v>28</v>
      </c>
      <c r="S7" s="3">
        <f t="shared" si="2"/>
        <v>72</v>
      </c>
      <c r="T7" s="3">
        <f t="shared" si="3"/>
        <v>64</v>
      </c>
      <c r="U7" s="3">
        <f t="shared" si="4"/>
        <v>8</v>
      </c>
      <c r="V7" s="8">
        <f t="shared" si="5"/>
        <v>0.1111111111111111</v>
      </c>
    </row>
    <row r="8" spans="1:22" x14ac:dyDescent="0.3">
      <c r="A8" t="s">
        <v>55</v>
      </c>
      <c r="B8" s="13">
        <v>45821</v>
      </c>
      <c r="C8" s="13" t="str">
        <f t="shared" si="0"/>
        <v>June</v>
      </c>
      <c r="D8" s="13" t="str">
        <f t="shared" si="1"/>
        <v>2025</v>
      </c>
      <c r="E8" t="s">
        <v>56</v>
      </c>
      <c r="F8" t="s">
        <v>53</v>
      </c>
      <c r="G8" t="s">
        <v>23</v>
      </c>
      <c r="H8" t="s">
        <v>24</v>
      </c>
      <c r="I8" t="s">
        <v>57</v>
      </c>
      <c r="J8" t="s">
        <v>58</v>
      </c>
      <c r="K8" s="5">
        <v>450</v>
      </c>
      <c r="L8" s="3">
        <v>620</v>
      </c>
      <c r="M8">
        <v>3</v>
      </c>
      <c r="N8">
        <v>25</v>
      </c>
      <c r="O8" s="3">
        <v>14</v>
      </c>
      <c r="P8" t="s">
        <v>27</v>
      </c>
      <c r="Q8">
        <v>3</v>
      </c>
      <c r="R8" t="s">
        <v>28</v>
      </c>
      <c r="S8" s="3">
        <f t="shared" si="2"/>
        <v>1395</v>
      </c>
      <c r="T8" s="3">
        <f t="shared" si="3"/>
        <v>1364</v>
      </c>
      <c r="U8" s="3">
        <f t="shared" si="4"/>
        <v>31</v>
      </c>
      <c r="V8" s="8">
        <f t="shared" si="5"/>
        <v>2.2222222222222223E-2</v>
      </c>
    </row>
    <row r="9" spans="1:22" x14ac:dyDescent="0.3">
      <c r="A9" t="s">
        <v>59</v>
      </c>
      <c r="B9" s="13">
        <v>45822</v>
      </c>
      <c r="C9" s="13" t="str">
        <f t="shared" si="0"/>
        <v>June</v>
      </c>
      <c r="D9" s="13" t="str">
        <f t="shared" si="1"/>
        <v>2025</v>
      </c>
      <c r="E9" t="s">
        <v>60</v>
      </c>
      <c r="F9" t="s">
        <v>53</v>
      </c>
      <c r="G9" t="s">
        <v>43</v>
      </c>
      <c r="H9" t="s">
        <v>24</v>
      </c>
      <c r="I9" t="s">
        <v>61</v>
      </c>
      <c r="J9" t="s">
        <v>26</v>
      </c>
      <c r="K9" s="5">
        <v>90</v>
      </c>
      <c r="L9" s="3">
        <v>160</v>
      </c>
      <c r="M9">
        <v>2</v>
      </c>
      <c r="N9">
        <v>0</v>
      </c>
      <c r="O9" s="3">
        <v>6</v>
      </c>
      <c r="P9" t="s">
        <v>35</v>
      </c>
      <c r="Q9">
        <v>3</v>
      </c>
      <c r="R9" t="s">
        <v>28</v>
      </c>
      <c r="S9" s="3">
        <f t="shared" si="2"/>
        <v>320</v>
      </c>
      <c r="T9" s="3">
        <f t="shared" si="3"/>
        <v>186</v>
      </c>
      <c r="U9" s="3">
        <f t="shared" si="4"/>
        <v>134</v>
      </c>
      <c r="V9" s="8">
        <f t="shared" si="5"/>
        <v>0.41875000000000001</v>
      </c>
    </row>
    <row r="10" spans="1:22" x14ac:dyDescent="0.3">
      <c r="A10" t="s">
        <v>62</v>
      </c>
      <c r="B10" s="13">
        <v>45823</v>
      </c>
      <c r="C10" s="13" t="str">
        <f t="shared" si="0"/>
        <v>June</v>
      </c>
      <c r="D10" s="13" t="str">
        <f t="shared" si="1"/>
        <v>2025</v>
      </c>
      <c r="E10" t="s">
        <v>63</v>
      </c>
      <c r="F10" t="s">
        <v>22</v>
      </c>
      <c r="G10" t="s">
        <v>23</v>
      </c>
      <c r="H10" t="s">
        <v>64</v>
      </c>
      <c r="I10" t="s">
        <v>65</v>
      </c>
      <c r="J10" t="s">
        <v>58</v>
      </c>
      <c r="K10" s="5">
        <v>120</v>
      </c>
      <c r="L10" s="3">
        <v>180</v>
      </c>
      <c r="M10">
        <v>1</v>
      </c>
      <c r="N10">
        <v>20</v>
      </c>
      <c r="O10" s="3">
        <v>8</v>
      </c>
      <c r="P10" t="s">
        <v>27</v>
      </c>
      <c r="Q10">
        <v>4</v>
      </c>
      <c r="R10" t="s">
        <v>28</v>
      </c>
      <c r="S10" s="3">
        <f t="shared" si="2"/>
        <v>144</v>
      </c>
      <c r="T10" s="3">
        <f t="shared" si="3"/>
        <v>128</v>
      </c>
      <c r="U10" s="3">
        <f t="shared" si="4"/>
        <v>16</v>
      </c>
      <c r="V10" s="8">
        <f t="shared" si="5"/>
        <v>0.1111111111111111</v>
      </c>
    </row>
    <row r="11" spans="1:22" x14ac:dyDescent="0.3">
      <c r="A11" t="s">
        <v>66</v>
      </c>
      <c r="B11" s="13">
        <v>45824</v>
      </c>
      <c r="C11" s="13" t="str">
        <f t="shared" si="0"/>
        <v>June</v>
      </c>
      <c r="D11" s="13" t="str">
        <f t="shared" si="1"/>
        <v>2025</v>
      </c>
      <c r="E11" t="s">
        <v>67</v>
      </c>
      <c r="F11" t="s">
        <v>53</v>
      </c>
      <c r="G11" t="s">
        <v>31</v>
      </c>
      <c r="H11" t="s">
        <v>68</v>
      </c>
      <c r="I11" t="s">
        <v>57</v>
      </c>
      <c r="J11" t="s">
        <v>58</v>
      </c>
      <c r="K11" s="5">
        <v>450</v>
      </c>
      <c r="L11" s="3">
        <v>620</v>
      </c>
      <c r="M11">
        <v>1</v>
      </c>
      <c r="N11">
        <v>15</v>
      </c>
      <c r="O11" s="3">
        <v>13</v>
      </c>
      <c r="P11" t="s">
        <v>35</v>
      </c>
      <c r="Q11">
        <v>7</v>
      </c>
      <c r="R11" t="s">
        <v>28</v>
      </c>
      <c r="S11" s="3">
        <f t="shared" si="2"/>
        <v>527</v>
      </c>
      <c r="T11" s="3">
        <f t="shared" si="3"/>
        <v>463</v>
      </c>
      <c r="U11" s="3">
        <f t="shared" si="4"/>
        <v>64</v>
      </c>
      <c r="V11" s="8">
        <f t="shared" si="5"/>
        <v>0.12144212523719165</v>
      </c>
    </row>
    <row r="12" spans="1:22" x14ac:dyDescent="0.3">
      <c r="A12" t="s">
        <v>69</v>
      </c>
      <c r="B12" s="13">
        <v>45825</v>
      </c>
      <c r="C12" s="13" t="str">
        <f t="shared" si="0"/>
        <v>June</v>
      </c>
      <c r="D12" s="13" t="str">
        <f t="shared" si="1"/>
        <v>2025</v>
      </c>
      <c r="E12" t="s">
        <v>70</v>
      </c>
      <c r="F12" t="s">
        <v>53</v>
      </c>
      <c r="G12" t="s">
        <v>71</v>
      </c>
      <c r="H12" t="s">
        <v>64</v>
      </c>
      <c r="I12" t="s">
        <v>72</v>
      </c>
      <c r="J12" t="s">
        <v>34</v>
      </c>
      <c r="K12" s="5">
        <v>18</v>
      </c>
      <c r="L12" s="3">
        <v>40</v>
      </c>
      <c r="M12">
        <v>4</v>
      </c>
      <c r="N12">
        <v>0</v>
      </c>
      <c r="O12" s="3">
        <v>15</v>
      </c>
      <c r="P12" t="s">
        <v>45</v>
      </c>
      <c r="Q12">
        <v>3</v>
      </c>
      <c r="R12" t="s">
        <v>73</v>
      </c>
      <c r="S12" s="3">
        <f t="shared" si="2"/>
        <v>160</v>
      </c>
      <c r="T12" s="3">
        <f t="shared" si="3"/>
        <v>87</v>
      </c>
      <c r="U12" s="3">
        <f t="shared" si="4"/>
        <v>73</v>
      </c>
      <c r="V12" s="8">
        <f t="shared" si="5"/>
        <v>0.45624999999999999</v>
      </c>
    </row>
    <row r="13" spans="1:22" x14ac:dyDescent="0.3">
      <c r="A13" t="s">
        <v>74</v>
      </c>
      <c r="B13" s="13">
        <v>45826</v>
      </c>
      <c r="C13" s="13" t="str">
        <f t="shared" si="0"/>
        <v>June</v>
      </c>
      <c r="D13" s="13" t="str">
        <f t="shared" si="1"/>
        <v>2025</v>
      </c>
      <c r="E13" t="s">
        <v>75</v>
      </c>
      <c r="F13" t="s">
        <v>38</v>
      </c>
      <c r="G13" t="s">
        <v>71</v>
      </c>
      <c r="H13" t="s">
        <v>48</v>
      </c>
      <c r="I13" t="s">
        <v>49</v>
      </c>
      <c r="J13" t="s">
        <v>50</v>
      </c>
      <c r="K13" s="5">
        <v>45</v>
      </c>
      <c r="L13" s="3">
        <v>90</v>
      </c>
      <c r="M13">
        <v>5</v>
      </c>
      <c r="N13">
        <v>20</v>
      </c>
      <c r="O13" s="3">
        <v>6</v>
      </c>
      <c r="P13" t="s">
        <v>45</v>
      </c>
      <c r="Q13">
        <v>3</v>
      </c>
      <c r="R13" t="s">
        <v>28</v>
      </c>
      <c r="S13" s="3">
        <f t="shared" si="2"/>
        <v>360</v>
      </c>
      <c r="T13" s="3">
        <f t="shared" si="3"/>
        <v>231</v>
      </c>
      <c r="U13" s="3">
        <f t="shared" si="4"/>
        <v>129</v>
      </c>
      <c r="V13" s="8">
        <f t="shared" si="5"/>
        <v>0.35833333333333334</v>
      </c>
    </row>
    <row r="14" spans="1:22" x14ac:dyDescent="0.3">
      <c r="A14" t="s">
        <v>76</v>
      </c>
      <c r="B14" s="13">
        <v>45827</v>
      </c>
      <c r="C14" s="13" t="str">
        <f t="shared" si="0"/>
        <v>June</v>
      </c>
      <c r="D14" s="13" t="str">
        <f t="shared" si="1"/>
        <v>2025</v>
      </c>
      <c r="E14" t="s">
        <v>77</v>
      </c>
      <c r="F14" t="s">
        <v>38</v>
      </c>
      <c r="G14" t="s">
        <v>23</v>
      </c>
      <c r="H14" t="s">
        <v>68</v>
      </c>
      <c r="I14" t="s">
        <v>78</v>
      </c>
      <c r="J14" t="s">
        <v>50</v>
      </c>
      <c r="K14" s="5">
        <v>18</v>
      </c>
      <c r="L14" s="3">
        <v>45</v>
      </c>
      <c r="M14">
        <v>2</v>
      </c>
      <c r="N14">
        <v>15</v>
      </c>
      <c r="O14" s="3">
        <v>12</v>
      </c>
      <c r="P14" t="s">
        <v>45</v>
      </c>
      <c r="Q14">
        <v>3</v>
      </c>
      <c r="R14" t="s">
        <v>28</v>
      </c>
      <c r="S14" s="3">
        <f t="shared" si="2"/>
        <v>76.5</v>
      </c>
      <c r="T14" s="3">
        <f t="shared" si="3"/>
        <v>48</v>
      </c>
      <c r="U14" s="3">
        <f t="shared" si="4"/>
        <v>28.5</v>
      </c>
      <c r="V14" s="8">
        <f t="shared" si="5"/>
        <v>0.37254901960784315</v>
      </c>
    </row>
    <row r="15" spans="1:22" x14ac:dyDescent="0.3">
      <c r="A15" t="s">
        <v>79</v>
      </c>
      <c r="B15" s="13">
        <v>45828</v>
      </c>
      <c r="C15" s="13" t="str">
        <f t="shared" si="0"/>
        <v>June</v>
      </c>
      <c r="D15" s="13" t="str">
        <f t="shared" si="1"/>
        <v>2025</v>
      </c>
      <c r="E15" t="s">
        <v>80</v>
      </c>
      <c r="F15" t="s">
        <v>22</v>
      </c>
      <c r="G15" t="s">
        <v>31</v>
      </c>
      <c r="H15" t="s">
        <v>81</v>
      </c>
      <c r="I15" t="s">
        <v>82</v>
      </c>
      <c r="J15" t="s">
        <v>50</v>
      </c>
      <c r="K15" s="5">
        <v>15</v>
      </c>
      <c r="L15" s="3">
        <v>35</v>
      </c>
      <c r="M15">
        <v>4</v>
      </c>
      <c r="N15">
        <v>25</v>
      </c>
      <c r="O15" s="3">
        <v>14</v>
      </c>
      <c r="P15" t="s">
        <v>45</v>
      </c>
      <c r="Q15">
        <v>5</v>
      </c>
      <c r="R15" t="s">
        <v>28</v>
      </c>
      <c r="S15" s="3">
        <f t="shared" si="2"/>
        <v>105</v>
      </c>
      <c r="T15" s="3">
        <f t="shared" si="3"/>
        <v>74</v>
      </c>
      <c r="U15" s="3">
        <f t="shared" si="4"/>
        <v>31</v>
      </c>
      <c r="V15" s="8">
        <f t="shared" si="5"/>
        <v>0.29523809523809524</v>
      </c>
    </row>
    <row r="16" spans="1:22" x14ac:dyDescent="0.3">
      <c r="A16" t="s">
        <v>83</v>
      </c>
      <c r="B16" s="13">
        <v>45829</v>
      </c>
      <c r="C16" s="13" t="str">
        <f t="shared" si="0"/>
        <v>June</v>
      </c>
      <c r="D16" s="13" t="str">
        <f t="shared" si="1"/>
        <v>2025</v>
      </c>
      <c r="E16" s="11" t="s">
        <v>84</v>
      </c>
      <c r="F16" t="s">
        <v>22</v>
      </c>
      <c r="G16" t="s">
        <v>71</v>
      </c>
      <c r="H16" t="s">
        <v>44</v>
      </c>
      <c r="I16" t="s">
        <v>85</v>
      </c>
      <c r="J16" t="s">
        <v>58</v>
      </c>
      <c r="K16" s="5">
        <v>20</v>
      </c>
      <c r="L16" s="3">
        <v>45</v>
      </c>
      <c r="M16">
        <v>3</v>
      </c>
      <c r="N16">
        <v>10</v>
      </c>
      <c r="O16" s="3">
        <v>6</v>
      </c>
      <c r="P16" t="s">
        <v>35</v>
      </c>
      <c r="Q16">
        <v>4</v>
      </c>
      <c r="R16" t="s">
        <v>28</v>
      </c>
      <c r="S16" s="3">
        <f t="shared" si="2"/>
        <v>121.5</v>
      </c>
      <c r="T16" s="3">
        <f t="shared" si="3"/>
        <v>66</v>
      </c>
      <c r="U16" s="3">
        <f t="shared" si="4"/>
        <v>55.5</v>
      </c>
      <c r="V16" s="8">
        <f t="shared" si="5"/>
        <v>0.4567901234567901</v>
      </c>
    </row>
    <row r="17" spans="1:22" x14ac:dyDescent="0.3">
      <c r="A17" t="s">
        <v>86</v>
      </c>
      <c r="B17" s="13">
        <v>45830</v>
      </c>
      <c r="C17" s="13" t="str">
        <f t="shared" si="0"/>
        <v>June</v>
      </c>
      <c r="D17" s="13" t="str">
        <f t="shared" si="1"/>
        <v>2025</v>
      </c>
      <c r="E17" t="s">
        <v>87</v>
      </c>
      <c r="F17" t="s">
        <v>22</v>
      </c>
      <c r="G17" t="s">
        <v>31</v>
      </c>
      <c r="H17" t="s">
        <v>64</v>
      </c>
      <c r="I17" t="s">
        <v>88</v>
      </c>
      <c r="J17" t="s">
        <v>34</v>
      </c>
      <c r="K17" s="5">
        <v>22</v>
      </c>
      <c r="L17" s="3">
        <v>60</v>
      </c>
      <c r="M17">
        <v>1</v>
      </c>
      <c r="N17">
        <v>20</v>
      </c>
      <c r="O17" s="3">
        <v>13</v>
      </c>
      <c r="P17" t="s">
        <v>45</v>
      </c>
      <c r="Q17">
        <v>6</v>
      </c>
      <c r="R17" t="s">
        <v>73</v>
      </c>
      <c r="S17" s="3">
        <f t="shared" si="2"/>
        <v>48</v>
      </c>
      <c r="T17" s="3">
        <f t="shared" si="3"/>
        <v>35</v>
      </c>
      <c r="U17" s="3">
        <f t="shared" si="4"/>
        <v>13</v>
      </c>
      <c r="V17" s="8">
        <f t="shared" si="5"/>
        <v>0.27083333333333331</v>
      </c>
    </row>
    <row r="18" spans="1:22" x14ac:dyDescent="0.3">
      <c r="A18" t="s">
        <v>89</v>
      </c>
      <c r="B18" s="13">
        <v>45831</v>
      </c>
      <c r="C18" s="13" t="str">
        <f t="shared" si="0"/>
        <v>June</v>
      </c>
      <c r="D18" s="13" t="str">
        <f t="shared" si="1"/>
        <v>2025</v>
      </c>
      <c r="E18" t="s">
        <v>90</v>
      </c>
      <c r="F18" t="s">
        <v>22</v>
      </c>
      <c r="G18" t="s">
        <v>71</v>
      </c>
      <c r="H18" t="s">
        <v>91</v>
      </c>
      <c r="I18" t="s">
        <v>25</v>
      </c>
      <c r="J18" t="s">
        <v>26</v>
      </c>
      <c r="K18" s="5">
        <v>35</v>
      </c>
      <c r="L18" s="3">
        <v>70</v>
      </c>
      <c r="M18">
        <v>4</v>
      </c>
      <c r="N18">
        <v>0</v>
      </c>
      <c r="O18" s="3">
        <v>6</v>
      </c>
      <c r="P18" t="s">
        <v>54</v>
      </c>
      <c r="Q18">
        <v>3</v>
      </c>
      <c r="R18" t="s">
        <v>28</v>
      </c>
      <c r="S18" s="3">
        <f t="shared" si="2"/>
        <v>280</v>
      </c>
      <c r="T18" s="3">
        <f t="shared" si="3"/>
        <v>146</v>
      </c>
      <c r="U18" s="3">
        <f t="shared" si="4"/>
        <v>134</v>
      </c>
      <c r="V18" s="8">
        <f t="shared" si="5"/>
        <v>0.47857142857142859</v>
      </c>
    </row>
    <row r="19" spans="1:22" x14ac:dyDescent="0.3">
      <c r="A19" t="s">
        <v>92</v>
      </c>
      <c r="B19" s="13">
        <v>45832</v>
      </c>
      <c r="C19" s="13" t="str">
        <f t="shared" si="0"/>
        <v>June</v>
      </c>
      <c r="D19" s="13" t="str">
        <f t="shared" si="1"/>
        <v>2025</v>
      </c>
      <c r="E19" t="s">
        <v>93</v>
      </c>
      <c r="F19" t="s">
        <v>22</v>
      </c>
      <c r="G19" t="s">
        <v>71</v>
      </c>
      <c r="H19" t="s">
        <v>91</v>
      </c>
      <c r="I19" t="s">
        <v>94</v>
      </c>
      <c r="J19" t="s">
        <v>34</v>
      </c>
      <c r="K19" s="5">
        <v>8</v>
      </c>
      <c r="L19" s="3">
        <v>25</v>
      </c>
      <c r="M19">
        <v>3</v>
      </c>
      <c r="N19">
        <v>20</v>
      </c>
      <c r="O19" s="3">
        <v>5</v>
      </c>
      <c r="P19" t="s">
        <v>27</v>
      </c>
      <c r="Q19">
        <v>4</v>
      </c>
      <c r="R19" t="s">
        <v>28</v>
      </c>
      <c r="S19" s="3">
        <f t="shared" si="2"/>
        <v>60</v>
      </c>
      <c r="T19" s="3">
        <f t="shared" si="3"/>
        <v>29</v>
      </c>
      <c r="U19" s="3">
        <f t="shared" si="4"/>
        <v>31</v>
      </c>
      <c r="V19" s="8">
        <f t="shared" si="5"/>
        <v>0.51666666666666672</v>
      </c>
    </row>
    <row r="20" spans="1:22" x14ac:dyDescent="0.3">
      <c r="A20" t="s">
        <v>95</v>
      </c>
      <c r="B20" s="13">
        <v>45833</v>
      </c>
      <c r="C20" s="13" t="str">
        <f t="shared" si="0"/>
        <v>June</v>
      </c>
      <c r="D20" s="13" t="str">
        <f t="shared" si="1"/>
        <v>2025</v>
      </c>
      <c r="E20" t="s">
        <v>96</v>
      </c>
      <c r="F20" t="s">
        <v>38</v>
      </c>
      <c r="G20" t="s">
        <v>71</v>
      </c>
      <c r="H20" t="s">
        <v>97</v>
      </c>
      <c r="I20" t="s">
        <v>98</v>
      </c>
      <c r="J20" t="s">
        <v>26</v>
      </c>
      <c r="K20" s="5">
        <v>100</v>
      </c>
      <c r="L20" s="3">
        <v>170</v>
      </c>
      <c r="M20">
        <v>5</v>
      </c>
      <c r="N20">
        <v>0</v>
      </c>
      <c r="O20" s="3">
        <v>15</v>
      </c>
      <c r="P20" t="s">
        <v>35</v>
      </c>
      <c r="Q20">
        <v>5</v>
      </c>
      <c r="R20" t="s">
        <v>28</v>
      </c>
      <c r="S20" s="3">
        <f t="shared" si="2"/>
        <v>850</v>
      </c>
      <c r="T20" s="3">
        <f t="shared" si="3"/>
        <v>515</v>
      </c>
      <c r="U20" s="3">
        <f t="shared" si="4"/>
        <v>335</v>
      </c>
      <c r="V20" s="8">
        <f t="shared" si="5"/>
        <v>0.39411764705882352</v>
      </c>
    </row>
    <row r="21" spans="1:22" x14ac:dyDescent="0.3">
      <c r="A21" t="s">
        <v>99</v>
      </c>
      <c r="B21" s="13">
        <v>45834</v>
      </c>
      <c r="C21" s="13" t="str">
        <f t="shared" si="0"/>
        <v>June</v>
      </c>
      <c r="D21" s="13" t="str">
        <f t="shared" si="1"/>
        <v>2025</v>
      </c>
      <c r="E21" t="s">
        <v>100</v>
      </c>
      <c r="F21" t="s">
        <v>22</v>
      </c>
      <c r="G21" t="s">
        <v>71</v>
      </c>
      <c r="H21" t="s">
        <v>44</v>
      </c>
      <c r="I21" t="s">
        <v>49</v>
      </c>
      <c r="J21" t="s">
        <v>50</v>
      </c>
      <c r="K21" s="5">
        <v>45</v>
      </c>
      <c r="L21" s="3">
        <v>90</v>
      </c>
      <c r="M21">
        <v>2</v>
      </c>
      <c r="N21">
        <v>25</v>
      </c>
      <c r="O21" s="3">
        <v>10</v>
      </c>
      <c r="P21" t="s">
        <v>27</v>
      </c>
      <c r="Q21">
        <v>4</v>
      </c>
      <c r="R21" t="s">
        <v>28</v>
      </c>
      <c r="S21" s="3">
        <f t="shared" si="2"/>
        <v>135</v>
      </c>
      <c r="T21" s="3">
        <f t="shared" si="3"/>
        <v>100</v>
      </c>
      <c r="U21" s="3">
        <f t="shared" si="4"/>
        <v>35</v>
      </c>
      <c r="V21" s="8">
        <f t="shared" si="5"/>
        <v>0.25925925925925924</v>
      </c>
    </row>
    <row r="22" spans="1:22" x14ac:dyDescent="0.3">
      <c r="A22" t="s">
        <v>101</v>
      </c>
      <c r="B22" s="13">
        <v>45835</v>
      </c>
      <c r="C22" s="13" t="str">
        <f t="shared" si="0"/>
        <v>June</v>
      </c>
      <c r="D22" s="13" t="str">
        <f t="shared" si="1"/>
        <v>2025</v>
      </c>
      <c r="E22" t="s">
        <v>102</v>
      </c>
      <c r="F22" t="s">
        <v>38</v>
      </c>
      <c r="G22" t="s">
        <v>43</v>
      </c>
      <c r="H22" t="s">
        <v>24</v>
      </c>
      <c r="I22" t="s">
        <v>103</v>
      </c>
      <c r="J22" t="s">
        <v>26</v>
      </c>
      <c r="K22" s="5">
        <v>20</v>
      </c>
      <c r="L22" s="3">
        <v>45</v>
      </c>
      <c r="M22">
        <v>6</v>
      </c>
      <c r="N22">
        <v>10</v>
      </c>
      <c r="O22" s="3">
        <v>8</v>
      </c>
      <c r="P22" t="s">
        <v>54</v>
      </c>
      <c r="Q22">
        <v>3</v>
      </c>
      <c r="R22" t="s">
        <v>28</v>
      </c>
      <c r="S22" s="3">
        <f t="shared" si="2"/>
        <v>243</v>
      </c>
      <c r="T22" s="3">
        <f t="shared" si="3"/>
        <v>128</v>
      </c>
      <c r="U22" s="3">
        <f t="shared" si="4"/>
        <v>115</v>
      </c>
      <c r="V22" s="8">
        <f t="shared" si="5"/>
        <v>0.47325102880658437</v>
      </c>
    </row>
    <row r="23" spans="1:22" x14ac:dyDescent="0.3">
      <c r="A23" t="s">
        <v>104</v>
      </c>
      <c r="B23" s="13">
        <v>45836</v>
      </c>
      <c r="C23" s="13" t="str">
        <f t="shared" si="0"/>
        <v>June</v>
      </c>
      <c r="D23" s="13" t="str">
        <f t="shared" si="1"/>
        <v>2025</v>
      </c>
      <c r="E23" t="s">
        <v>70</v>
      </c>
      <c r="F23" t="s">
        <v>22</v>
      </c>
      <c r="G23" t="s">
        <v>31</v>
      </c>
      <c r="H23" t="s">
        <v>32</v>
      </c>
      <c r="I23" t="s">
        <v>105</v>
      </c>
      <c r="J23" t="s">
        <v>40</v>
      </c>
      <c r="K23" s="5">
        <v>40</v>
      </c>
      <c r="L23" s="3">
        <v>85</v>
      </c>
      <c r="M23">
        <v>1</v>
      </c>
      <c r="N23">
        <v>10</v>
      </c>
      <c r="O23" s="3">
        <v>14</v>
      </c>
      <c r="P23" t="s">
        <v>54</v>
      </c>
      <c r="Q23">
        <v>5</v>
      </c>
      <c r="R23" t="s">
        <v>28</v>
      </c>
      <c r="S23" s="3">
        <f t="shared" si="2"/>
        <v>76.5</v>
      </c>
      <c r="T23" s="3">
        <f t="shared" si="3"/>
        <v>54</v>
      </c>
      <c r="U23" s="3">
        <f t="shared" si="4"/>
        <v>22.5</v>
      </c>
      <c r="V23" s="8">
        <f t="shared" si="5"/>
        <v>0.29411764705882354</v>
      </c>
    </row>
    <row r="24" spans="1:22" x14ac:dyDescent="0.3">
      <c r="A24" t="s">
        <v>106</v>
      </c>
      <c r="B24" s="13">
        <v>45837</v>
      </c>
      <c r="C24" s="13" t="str">
        <f t="shared" si="0"/>
        <v>June</v>
      </c>
      <c r="D24" s="13" t="str">
        <f t="shared" si="1"/>
        <v>2025</v>
      </c>
      <c r="E24" t="s">
        <v>107</v>
      </c>
      <c r="F24" t="s">
        <v>38</v>
      </c>
      <c r="G24" t="s">
        <v>31</v>
      </c>
      <c r="H24" t="s">
        <v>64</v>
      </c>
      <c r="I24" t="s">
        <v>25</v>
      </c>
      <c r="J24" t="s">
        <v>26</v>
      </c>
      <c r="K24" s="5">
        <v>35</v>
      </c>
      <c r="L24" s="3">
        <v>70</v>
      </c>
      <c r="M24">
        <v>8</v>
      </c>
      <c r="N24">
        <v>5</v>
      </c>
      <c r="O24" s="3">
        <v>14</v>
      </c>
      <c r="P24" t="s">
        <v>27</v>
      </c>
      <c r="Q24">
        <v>6</v>
      </c>
      <c r="R24" t="s">
        <v>28</v>
      </c>
      <c r="S24" s="3">
        <f t="shared" si="2"/>
        <v>532</v>
      </c>
      <c r="T24" s="3">
        <f t="shared" si="3"/>
        <v>294</v>
      </c>
      <c r="U24" s="3">
        <f t="shared" si="4"/>
        <v>238</v>
      </c>
      <c r="V24" s="8">
        <f t="shared" si="5"/>
        <v>0.44736842105263158</v>
      </c>
    </row>
    <row r="25" spans="1:22" x14ac:dyDescent="0.3">
      <c r="A25" t="s">
        <v>108</v>
      </c>
      <c r="B25" s="13">
        <v>45838</v>
      </c>
      <c r="C25" s="13" t="str">
        <f t="shared" si="0"/>
        <v>June</v>
      </c>
      <c r="D25" s="13" t="str">
        <f t="shared" si="1"/>
        <v>2025</v>
      </c>
      <c r="E25" t="s">
        <v>109</v>
      </c>
      <c r="F25" t="s">
        <v>22</v>
      </c>
      <c r="G25" t="s">
        <v>31</v>
      </c>
      <c r="H25" t="s">
        <v>68</v>
      </c>
      <c r="I25" t="s">
        <v>105</v>
      </c>
      <c r="J25" t="s">
        <v>40</v>
      </c>
      <c r="K25" s="5">
        <v>40</v>
      </c>
      <c r="L25" s="3">
        <v>85</v>
      </c>
      <c r="M25">
        <v>1</v>
      </c>
      <c r="N25">
        <v>10</v>
      </c>
      <c r="O25" s="3">
        <v>14</v>
      </c>
      <c r="P25" t="s">
        <v>35</v>
      </c>
      <c r="Q25">
        <v>7</v>
      </c>
      <c r="R25" t="s">
        <v>28</v>
      </c>
      <c r="S25" s="3">
        <f t="shared" si="2"/>
        <v>76.5</v>
      </c>
      <c r="T25" s="3">
        <f t="shared" si="3"/>
        <v>54</v>
      </c>
      <c r="U25" s="3">
        <f t="shared" si="4"/>
        <v>22.5</v>
      </c>
      <c r="V25" s="8">
        <f t="shared" si="5"/>
        <v>0.29411764705882354</v>
      </c>
    </row>
    <row r="26" spans="1:22" x14ac:dyDescent="0.3">
      <c r="A26" t="s">
        <v>110</v>
      </c>
      <c r="B26" s="13">
        <v>45839</v>
      </c>
      <c r="C26" s="13" t="str">
        <f t="shared" si="0"/>
        <v>July</v>
      </c>
      <c r="D26" s="13" t="str">
        <f t="shared" si="1"/>
        <v>2025</v>
      </c>
      <c r="E26" t="s">
        <v>111</v>
      </c>
      <c r="F26" t="s">
        <v>38</v>
      </c>
      <c r="G26" t="s">
        <v>71</v>
      </c>
      <c r="H26" t="s">
        <v>64</v>
      </c>
      <c r="I26" t="s">
        <v>112</v>
      </c>
      <c r="J26" t="s">
        <v>58</v>
      </c>
      <c r="K26" s="5">
        <v>70</v>
      </c>
      <c r="L26" s="3">
        <v>110</v>
      </c>
      <c r="M26">
        <v>5</v>
      </c>
      <c r="N26">
        <v>10</v>
      </c>
      <c r="O26" s="3">
        <v>6</v>
      </c>
      <c r="P26" t="s">
        <v>35</v>
      </c>
      <c r="Q26">
        <v>5</v>
      </c>
      <c r="R26" t="s">
        <v>28</v>
      </c>
      <c r="S26" s="3">
        <f t="shared" si="2"/>
        <v>495</v>
      </c>
      <c r="T26" s="3">
        <f t="shared" si="3"/>
        <v>356</v>
      </c>
      <c r="U26" s="3">
        <f t="shared" si="4"/>
        <v>139</v>
      </c>
      <c r="V26" s="8">
        <f t="shared" si="5"/>
        <v>0.28080808080808078</v>
      </c>
    </row>
    <row r="27" spans="1:22" x14ac:dyDescent="0.3">
      <c r="A27" t="s">
        <v>113</v>
      </c>
      <c r="B27" s="13">
        <v>45840</v>
      </c>
      <c r="C27" s="13" t="str">
        <f t="shared" si="0"/>
        <v>July</v>
      </c>
      <c r="D27" s="13" t="str">
        <f t="shared" si="1"/>
        <v>2025</v>
      </c>
      <c r="E27" t="s">
        <v>114</v>
      </c>
      <c r="F27" t="s">
        <v>22</v>
      </c>
      <c r="G27" t="s">
        <v>43</v>
      </c>
      <c r="H27" t="s">
        <v>81</v>
      </c>
      <c r="I27" t="s">
        <v>78</v>
      </c>
      <c r="J27" t="s">
        <v>50</v>
      </c>
      <c r="K27" s="5">
        <v>18</v>
      </c>
      <c r="L27" s="3">
        <v>45</v>
      </c>
      <c r="M27">
        <v>3</v>
      </c>
      <c r="N27">
        <v>5</v>
      </c>
      <c r="O27" s="3">
        <v>7</v>
      </c>
      <c r="P27" t="s">
        <v>27</v>
      </c>
      <c r="Q27">
        <v>2</v>
      </c>
      <c r="R27" t="s">
        <v>28</v>
      </c>
      <c r="S27" s="3">
        <f t="shared" si="2"/>
        <v>128.25</v>
      </c>
      <c r="T27" s="3">
        <f t="shared" si="3"/>
        <v>61</v>
      </c>
      <c r="U27" s="3">
        <f t="shared" si="4"/>
        <v>67.25</v>
      </c>
      <c r="V27" s="8">
        <f t="shared" si="5"/>
        <v>0.52436647173489281</v>
      </c>
    </row>
    <row r="28" spans="1:22" x14ac:dyDescent="0.3">
      <c r="A28" t="s">
        <v>115</v>
      </c>
      <c r="B28" s="13">
        <v>45841</v>
      </c>
      <c r="C28" s="13" t="str">
        <f t="shared" si="0"/>
        <v>July</v>
      </c>
      <c r="D28" s="13" t="str">
        <f t="shared" si="1"/>
        <v>2025</v>
      </c>
      <c r="E28" t="s">
        <v>116</v>
      </c>
      <c r="F28" t="s">
        <v>22</v>
      </c>
      <c r="G28" t="s">
        <v>31</v>
      </c>
      <c r="H28" t="s">
        <v>117</v>
      </c>
      <c r="I28" t="s">
        <v>118</v>
      </c>
      <c r="J28" t="s">
        <v>34</v>
      </c>
      <c r="K28" s="5">
        <v>18</v>
      </c>
      <c r="L28" s="3">
        <v>45</v>
      </c>
      <c r="M28">
        <v>1</v>
      </c>
      <c r="N28">
        <v>10</v>
      </c>
      <c r="O28" s="3">
        <v>12</v>
      </c>
      <c r="P28" t="s">
        <v>27</v>
      </c>
      <c r="Q28">
        <v>4</v>
      </c>
      <c r="R28" t="s">
        <v>28</v>
      </c>
      <c r="S28" s="3">
        <f t="shared" si="2"/>
        <v>40.5</v>
      </c>
      <c r="T28" s="3">
        <f t="shared" si="3"/>
        <v>30</v>
      </c>
      <c r="U28" s="3">
        <f t="shared" si="4"/>
        <v>10.5</v>
      </c>
      <c r="V28" s="8">
        <f t="shared" si="5"/>
        <v>0.25925925925925924</v>
      </c>
    </row>
    <row r="29" spans="1:22" x14ac:dyDescent="0.3">
      <c r="A29" t="s">
        <v>119</v>
      </c>
      <c r="B29" s="13">
        <v>45842</v>
      </c>
      <c r="C29" s="13" t="str">
        <f t="shared" si="0"/>
        <v>July</v>
      </c>
      <c r="D29" s="13" t="str">
        <f t="shared" si="1"/>
        <v>2025</v>
      </c>
      <c r="E29" t="s">
        <v>120</v>
      </c>
      <c r="F29" t="s">
        <v>22</v>
      </c>
      <c r="G29" t="s">
        <v>43</v>
      </c>
      <c r="H29" t="s">
        <v>117</v>
      </c>
      <c r="I29" t="s">
        <v>82</v>
      </c>
      <c r="J29" t="s">
        <v>50</v>
      </c>
      <c r="K29" s="5">
        <v>15</v>
      </c>
      <c r="L29" s="3">
        <v>35</v>
      </c>
      <c r="M29">
        <v>1</v>
      </c>
      <c r="N29">
        <v>15</v>
      </c>
      <c r="O29" s="3">
        <v>10</v>
      </c>
      <c r="P29" t="s">
        <v>45</v>
      </c>
      <c r="Q29">
        <v>4</v>
      </c>
      <c r="R29" t="s">
        <v>28</v>
      </c>
      <c r="S29" s="3">
        <f t="shared" si="2"/>
        <v>29.75</v>
      </c>
      <c r="T29" s="3">
        <f t="shared" si="3"/>
        <v>25</v>
      </c>
      <c r="U29" s="3">
        <f t="shared" si="4"/>
        <v>4.75</v>
      </c>
      <c r="V29" s="8">
        <f t="shared" si="5"/>
        <v>0.15966386554621848</v>
      </c>
    </row>
    <row r="30" spans="1:22" x14ac:dyDescent="0.3">
      <c r="A30" t="s">
        <v>121</v>
      </c>
      <c r="B30" s="13">
        <v>45843</v>
      </c>
      <c r="C30" s="13" t="str">
        <f t="shared" si="0"/>
        <v>July</v>
      </c>
      <c r="D30" s="13" t="str">
        <f t="shared" si="1"/>
        <v>2025</v>
      </c>
      <c r="E30" t="s">
        <v>122</v>
      </c>
      <c r="F30" t="s">
        <v>53</v>
      </c>
      <c r="G30" t="s">
        <v>71</v>
      </c>
      <c r="H30" t="s">
        <v>81</v>
      </c>
      <c r="I30" t="s">
        <v>65</v>
      </c>
      <c r="J30" t="s">
        <v>58</v>
      </c>
      <c r="K30" s="5">
        <v>120</v>
      </c>
      <c r="L30" s="3">
        <v>180</v>
      </c>
      <c r="M30">
        <v>2</v>
      </c>
      <c r="N30">
        <v>25</v>
      </c>
      <c r="O30" s="3">
        <v>12</v>
      </c>
      <c r="P30" t="s">
        <v>54</v>
      </c>
      <c r="Q30">
        <v>4</v>
      </c>
      <c r="R30" t="s">
        <v>28</v>
      </c>
      <c r="S30" s="3">
        <f t="shared" si="2"/>
        <v>270</v>
      </c>
      <c r="T30" s="3">
        <f t="shared" si="3"/>
        <v>252</v>
      </c>
      <c r="U30" s="3">
        <f t="shared" si="4"/>
        <v>18</v>
      </c>
      <c r="V30" s="8">
        <f t="shared" si="5"/>
        <v>6.6666666666666666E-2</v>
      </c>
    </row>
    <row r="31" spans="1:22" x14ac:dyDescent="0.3">
      <c r="A31" t="s">
        <v>123</v>
      </c>
      <c r="B31" s="13">
        <v>45844</v>
      </c>
      <c r="C31" s="13" t="str">
        <f t="shared" si="0"/>
        <v>July</v>
      </c>
      <c r="D31" s="13" t="str">
        <f t="shared" si="1"/>
        <v>2025</v>
      </c>
      <c r="E31" t="s">
        <v>124</v>
      </c>
      <c r="F31" t="s">
        <v>22</v>
      </c>
      <c r="G31" t="s">
        <v>71</v>
      </c>
      <c r="H31" t="s">
        <v>91</v>
      </c>
      <c r="I31" t="s">
        <v>125</v>
      </c>
      <c r="J31" t="s">
        <v>50</v>
      </c>
      <c r="K31" s="5">
        <v>4</v>
      </c>
      <c r="L31" s="3">
        <v>15</v>
      </c>
      <c r="M31">
        <v>1</v>
      </c>
      <c r="N31">
        <v>10</v>
      </c>
      <c r="O31" s="3">
        <v>7</v>
      </c>
      <c r="P31" t="s">
        <v>45</v>
      </c>
      <c r="Q31">
        <v>4</v>
      </c>
      <c r="R31" t="s">
        <v>28</v>
      </c>
      <c r="S31" s="3">
        <f t="shared" si="2"/>
        <v>13.5</v>
      </c>
      <c r="T31" s="3">
        <f t="shared" si="3"/>
        <v>11</v>
      </c>
      <c r="U31" s="3">
        <f t="shared" si="4"/>
        <v>2.5</v>
      </c>
      <c r="V31" s="8">
        <f t="shared" si="5"/>
        <v>0.18518518518518517</v>
      </c>
    </row>
    <row r="32" spans="1:22" x14ac:dyDescent="0.3">
      <c r="A32" t="s">
        <v>126</v>
      </c>
      <c r="B32" s="13">
        <v>45845</v>
      </c>
      <c r="C32" s="13" t="str">
        <f t="shared" si="0"/>
        <v>July</v>
      </c>
      <c r="D32" s="13" t="str">
        <f t="shared" si="1"/>
        <v>2025</v>
      </c>
      <c r="E32" t="s">
        <v>127</v>
      </c>
      <c r="F32" t="s">
        <v>38</v>
      </c>
      <c r="G32" t="s">
        <v>23</v>
      </c>
      <c r="H32" t="s">
        <v>24</v>
      </c>
      <c r="I32" t="s">
        <v>72</v>
      </c>
      <c r="J32" t="s">
        <v>34</v>
      </c>
      <c r="K32" s="5">
        <v>18</v>
      </c>
      <c r="L32" s="3">
        <v>40</v>
      </c>
      <c r="M32">
        <v>8</v>
      </c>
      <c r="N32">
        <v>0</v>
      </c>
      <c r="O32" s="3">
        <v>15</v>
      </c>
      <c r="P32" t="s">
        <v>54</v>
      </c>
      <c r="Q32">
        <v>4</v>
      </c>
      <c r="R32" t="s">
        <v>28</v>
      </c>
      <c r="S32" s="3">
        <f t="shared" si="2"/>
        <v>320</v>
      </c>
      <c r="T32" s="3">
        <f t="shared" si="3"/>
        <v>159</v>
      </c>
      <c r="U32" s="3">
        <f t="shared" si="4"/>
        <v>161</v>
      </c>
      <c r="V32" s="8">
        <f t="shared" si="5"/>
        <v>0.50312500000000004</v>
      </c>
    </row>
    <row r="33" spans="1:22" x14ac:dyDescent="0.3">
      <c r="A33" t="s">
        <v>128</v>
      </c>
      <c r="B33" s="13">
        <v>45846</v>
      </c>
      <c r="C33" s="13" t="str">
        <f t="shared" si="0"/>
        <v>July</v>
      </c>
      <c r="D33" s="13" t="str">
        <f t="shared" si="1"/>
        <v>2025</v>
      </c>
      <c r="E33" t="s">
        <v>129</v>
      </c>
      <c r="F33" t="s">
        <v>22</v>
      </c>
      <c r="G33" t="s">
        <v>71</v>
      </c>
      <c r="H33" t="s">
        <v>32</v>
      </c>
      <c r="I33" t="s">
        <v>98</v>
      </c>
      <c r="J33" t="s">
        <v>26</v>
      </c>
      <c r="K33" s="5">
        <v>100</v>
      </c>
      <c r="L33" s="3">
        <v>170</v>
      </c>
      <c r="M33">
        <v>1</v>
      </c>
      <c r="N33">
        <v>20</v>
      </c>
      <c r="O33" s="3">
        <v>11</v>
      </c>
      <c r="P33" t="s">
        <v>27</v>
      </c>
      <c r="Q33">
        <v>2</v>
      </c>
      <c r="R33" t="s">
        <v>28</v>
      </c>
      <c r="S33" s="3">
        <f t="shared" si="2"/>
        <v>136</v>
      </c>
      <c r="T33" s="3">
        <f t="shared" si="3"/>
        <v>111</v>
      </c>
      <c r="U33" s="3">
        <f t="shared" si="4"/>
        <v>25</v>
      </c>
      <c r="V33" s="8">
        <f t="shared" si="5"/>
        <v>0.18382352941176472</v>
      </c>
    </row>
    <row r="34" spans="1:22" x14ac:dyDescent="0.3">
      <c r="A34" t="s">
        <v>130</v>
      </c>
      <c r="B34" s="13">
        <v>45847</v>
      </c>
      <c r="C34" s="13" t="str">
        <f t="shared" si="0"/>
        <v>July</v>
      </c>
      <c r="D34" s="13" t="str">
        <f t="shared" si="1"/>
        <v>2025</v>
      </c>
      <c r="E34" t="s">
        <v>131</v>
      </c>
      <c r="F34" t="s">
        <v>38</v>
      </c>
      <c r="G34" t="s">
        <v>71</v>
      </c>
      <c r="H34" t="s">
        <v>97</v>
      </c>
      <c r="I34" t="s">
        <v>132</v>
      </c>
      <c r="J34" t="s">
        <v>40</v>
      </c>
      <c r="K34" s="5">
        <v>18</v>
      </c>
      <c r="L34" s="3">
        <v>40</v>
      </c>
      <c r="M34">
        <v>8</v>
      </c>
      <c r="N34">
        <v>20</v>
      </c>
      <c r="O34" s="3">
        <v>7</v>
      </c>
      <c r="P34" t="s">
        <v>27</v>
      </c>
      <c r="Q34">
        <v>5</v>
      </c>
      <c r="R34" t="s">
        <v>28</v>
      </c>
      <c r="S34" s="3">
        <f t="shared" si="2"/>
        <v>256</v>
      </c>
      <c r="T34" s="3">
        <f t="shared" si="3"/>
        <v>151</v>
      </c>
      <c r="U34" s="3">
        <f t="shared" si="4"/>
        <v>105</v>
      </c>
      <c r="V34" s="8">
        <f t="shared" si="5"/>
        <v>0.41015625</v>
      </c>
    </row>
    <row r="35" spans="1:22" x14ac:dyDescent="0.3">
      <c r="A35" t="s">
        <v>133</v>
      </c>
      <c r="B35" s="13">
        <v>45848</v>
      </c>
      <c r="C35" s="13" t="str">
        <f t="shared" si="0"/>
        <v>July</v>
      </c>
      <c r="D35" s="13" t="str">
        <f t="shared" si="1"/>
        <v>2025</v>
      </c>
      <c r="E35" t="s">
        <v>134</v>
      </c>
      <c r="F35" t="s">
        <v>38</v>
      </c>
      <c r="G35" t="s">
        <v>71</v>
      </c>
      <c r="H35" t="s">
        <v>24</v>
      </c>
      <c r="I35" t="s">
        <v>135</v>
      </c>
      <c r="J35" t="s">
        <v>34</v>
      </c>
      <c r="K35" s="5">
        <v>5</v>
      </c>
      <c r="L35" s="3">
        <v>15</v>
      </c>
      <c r="M35">
        <v>4</v>
      </c>
      <c r="N35">
        <v>20</v>
      </c>
      <c r="O35" s="3">
        <v>5</v>
      </c>
      <c r="P35" t="s">
        <v>35</v>
      </c>
      <c r="Q35">
        <v>4</v>
      </c>
      <c r="R35" t="s">
        <v>28</v>
      </c>
      <c r="S35" s="3">
        <f t="shared" si="2"/>
        <v>48</v>
      </c>
      <c r="T35" s="3">
        <f t="shared" si="3"/>
        <v>25</v>
      </c>
      <c r="U35" s="3">
        <f t="shared" si="4"/>
        <v>23</v>
      </c>
      <c r="V35" s="8">
        <f t="shared" si="5"/>
        <v>0.47916666666666669</v>
      </c>
    </row>
    <row r="36" spans="1:22" x14ac:dyDescent="0.3">
      <c r="A36" t="s">
        <v>136</v>
      </c>
      <c r="B36" s="13">
        <v>45849</v>
      </c>
      <c r="C36" s="13" t="str">
        <f t="shared" si="0"/>
        <v>July</v>
      </c>
      <c r="D36" s="13" t="str">
        <f t="shared" si="1"/>
        <v>2025</v>
      </c>
      <c r="E36" t="s">
        <v>137</v>
      </c>
      <c r="F36" t="s">
        <v>38</v>
      </c>
      <c r="G36" t="s">
        <v>71</v>
      </c>
      <c r="H36" t="s">
        <v>91</v>
      </c>
      <c r="I36" t="s">
        <v>118</v>
      </c>
      <c r="J36" t="s">
        <v>34</v>
      </c>
      <c r="K36" s="5">
        <v>18</v>
      </c>
      <c r="L36" s="3">
        <v>45</v>
      </c>
      <c r="M36">
        <v>7</v>
      </c>
      <c r="N36">
        <v>10</v>
      </c>
      <c r="O36" s="3">
        <v>13</v>
      </c>
      <c r="P36" t="s">
        <v>27</v>
      </c>
      <c r="Q36">
        <v>2</v>
      </c>
      <c r="R36" t="s">
        <v>28</v>
      </c>
      <c r="S36" s="3">
        <f t="shared" si="2"/>
        <v>283.5</v>
      </c>
      <c r="T36" s="3">
        <f t="shared" si="3"/>
        <v>139</v>
      </c>
      <c r="U36" s="3">
        <f t="shared" si="4"/>
        <v>144.5</v>
      </c>
      <c r="V36" s="8">
        <f t="shared" si="5"/>
        <v>0.50970017636684306</v>
      </c>
    </row>
    <row r="37" spans="1:22" x14ac:dyDescent="0.3">
      <c r="A37" t="s">
        <v>138</v>
      </c>
      <c r="B37" s="13">
        <v>45850</v>
      </c>
      <c r="C37" s="13" t="str">
        <f t="shared" si="0"/>
        <v>July</v>
      </c>
      <c r="D37" s="13" t="str">
        <f t="shared" si="1"/>
        <v>2025</v>
      </c>
      <c r="E37" t="s">
        <v>139</v>
      </c>
      <c r="F37" t="s">
        <v>22</v>
      </c>
      <c r="G37" t="s">
        <v>23</v>
      </c>
      <c r="H37" t="s">
        <v>48</v>
      </c>
      <c r="I37" t="s">
        <v>82</v>
      </c>
      <c r="J37" t="s">
        <v>50</v>
      </c>
      <c r="K37" s="5">
        <v>15</v>
      </c>
      <c r="L37" s="3">
        <v>35</v>
      </c>
      <c r="M37">
        <v>1</v>
      </c>
      <c r="N37">
        <v>15</v>
      </c>
      <c r="O37" s="3">
        <v>7</v>
      </c>
      <c r="P37" t="s">
        <v>27</v>
      </c>
      <c r="Q37">
        <v>3</v>
      </c>
      <c r="R37" t="s">
        <v>28</v>
      </c>
      <c r="S37" s="3">
        <f t="shared" si="2"/>
        <v>29.75</v>
      </c>
      <c r="T37" s="3">
        <f t="shared" si="3"/>
        <v>22</v>
      </c>
      <c r="U37" s="3">
        <f t="shared" si="4"/>
        <v>7.75</v>
      </c>
      <c r="V37" s="8">
        <f t="shared" si="5"/>
        <v>0.26050420168067229</v>
      </c>
    </row>
    <row r="38" spans="1:22" x14ac:dyDescent="0.3">
      <c r="A38" t="s">
        <v>140</v>
      </c>
      <c r="B38" s="13">
        <v>45851</v>
      </c>
      <c r="C38" s="13" t="str">
        <f t="shared" si="0"/>
        <v>July</v>
      </c>
      <c r="D38" s="13" t="str">
        <f t="shared" si="1"/>
        <v>2025</v>
      </c>
      <c r="E38" t="s">
        <v>141</v>
      </c>
      <c r="F38" t="s">
        <v>22</v>
      </c>
      <c r="G38" t="s">
        <v>23</v>
      </c>
      <c r="H38" t="s">
        <v>24</v>
      </c>
      <c r="I38" t="s">
        <v>112</v>
      </c>
      <c r="J38" t="s">
        <v>58</v>
      </c>
      <c r="K38" s="5">
        <v>70</v>
      </c>
      <c r="L38" s="3">
        <v>110</v>
      </c>
      <c r="M38">
        <v>1</v>
      </c>
      <c r="N38">
        <v>15</v>
      </c>
      <c r="O38" s="3">
        <v>5</v>
      </c>
      <c r="P38" t="s">
        <v>45</v>
      </c>
      <c r="Q38">
        <v>5</v>
      </c>
      <c r="R38" t="s">
        <v>28</v>
      </c>
      <c r="S38" s="3">
        <f t="shared" si="2"/>
        <v>93.5</v>
      </c>
      <c r="T38" s="3">
        <f t="shared" si="3"/>
        <v>75</v>
      </c>
      <c r="U38" s="3">
        <f t="shared" si="4"/>
        <v>18.5</v>
      </c>
      <c r="V38" s="8">
        <f t="shared" si="5"/>
        <v>0.19786096256684493</v>
      </c>
    </row>
    <row r="39" spans="1:22" x14ac:dyDescent="0.3">
      <c r="A39" t="s">
        <v>142</v>
      </c>
      <c r="B39" s="13">
        <v>45852</v>
      </c>
      <c r="C39" s="13" t="str">
        <f t="shared" si="0"/>
        <v>July</v>
      </c>
      <c r="D39" s="13" t="str">
        <f t="shared" si="1"/>
        <v>2025</v>
      </c>
      <c r="E39" t="s">
        <v>143</v>
      </c>
      <c r="F39" t="s">
        <v>22</v>
      </c>
      <c r="G39" t="s">
        <v>43</v>
      </c>
      <c r="H39" t="s">
        <v>97</v>
      </c>
      <c r="I39" t="s">
        <v>82</v>
      </c>
      <c r="J39" t="s">
        <v>50</v>
      </c>
      <c r="K39" s="5">
        <v>15</v>
      </c>
      <c r="L39" s="3">
        <v>35</v>
      </c>
      <c r="M39">
        <v>1</v>
      </c>
      <c r="N39">
        <v>25</v>
      </c>
      <c r="O39" s="3">
        <v>12</v>
      </c>
      <c r="P39" t="s">
        <v>54</v>
      </c>
      <c r="Q39">
        <v>2</v>
      </c>
      <c r="R39" t="s">
        <v>28</v>
      </c>
      <c r="S39" s="3">
        <f t="shared" si="2"/>
        <v>26.25</v>
      </c>
      <c r="T39" s="3">
        <f t="shared" si="3"/>
        <v>27</v>
      </c>
      <c r="U39" s="3">
        <f t="shared" si="4"/>
        <v>-0.75</v>
      </c>
      <c r="V39" s="8">
        <f t="shared" si="5"/>
        <v>-2.8571428571428571E-2</v>
      </c>
    </row>
    <row r="40" spans="1:22" x14ac:dyDescent="0.3">
      <c r="A40" t="s">
        <v>144</v>
      </c>
      <c r="B40" s="13">
        <v>45853</v>
      </c>
      <c r="C40" s="13" t="str">
        <f t="shared" si="0"/>
        <v>July</v>
      </c>
      <c r="D40" s="13" t="str">
        <f t="shared" si="1"/>
        <v>2025</v>
      </c>
      <c r="E40" t="s">
        <v>145</v>
      </c>
      <c r="F40" t="s">
        <v>38</v>
      </c>
      <c r="G40" t="s">
        <v>23</v>
      </c>
      <c r="H40" t="s">
        <v>97</v>
      </c>
      <c r="I40" t="s">
        <v>146</v>
      </c>
      <c r="J40" t="s">
        <v>26</v>
      </c>
      <c r="K40" s="5">
        <v>50</v>
      </c>
      <c r="L40" s="3">
        <v>95</v>
      </c>
      <c r="M40">
        <v>6</v>
      </c>
      <c r="N40">
        <v>15</v>
      </c>
      <c r="O40" s="3">
        <v>6</v>
      </c>
      <c r="P40" t="s">
        <v>35</v>
      </c>
      <c r="Q40">
        <v>4</v>
      </c>
      <c r="R40" t="s">
        <v>28</v>
      </c>
      <c r="S40" s="3">
        <f t="shared" si="2"/>
        <v>484.5</v>
      </c>
      <c r="T40" s="3">
        <f t="shared" si="3"/>
        <v>306</v>
      </c>
      <c r="U40" s="3">
        <f t="shared" si="4"/>
        <v>178.5</v>
      </c>
      <c r="V40" s="8">
        <f t="shared" si="5"/>
        <v>0.36842105263157893</v>
      </c>
    </row>
    <row r="41" spans="1:22" x14ac:dyDescent="0.3">
      <c r="A41" t="s">
        <v>147</v>
      </c>
      <c r="B41" s="13">
        <v>45854</v>
      </c>
      <c r="C41" s="13" t="str">
        <f t="shared" si="0"/>
        <v>July</v>
      </c>
      <c r="D41" s="13" t="str">
        <f t="shared" si="1"/>
        <v>2025</v>
      </c>
      <c r="E41" t="s">
        <v>148</v>
      </c>
      <c r="F41" t="s">
        <v>22</v>
      </c>
      <c r="G41" t="s">
        <v>31</v>
      </c>
      <c r="H41" t="s">
        <v>24</v>
      </c>
      <c r="I41" t="s">
        <v>57</v>
      </c>
      <c r="J41" t="s">
        <v>58</v>
      </c>
      <c r="K41" s="5">
        <v>450</v>
      </c>
      <c r="L41" s="3">
        <v>620</v>
      </c>
      <c r="M41">
        <v>1</v>
      </c>
      <c r="N41">
        <v>10</v>
      </c>
      <c r="O41" s="3">
        <v>12</v>
      </c>
      <c r="P41" t="s">
        <v>45</v>
      </c>
      <c r="Q41">
        <v>5</v>
      </c>
      <c r="R41" t="s">
        <v>28</v>
      </c>
      <c r="S41" s="3">
        <f t="shared" si="2"/>
        <v>558</v>
      </c>
      <c r="T41" s="3">
        <f t="shared" si="3"/>
        <v>462</v>
      </c>
      <c r="U41" s="3">
        <f t="shared" si="4"/>
        <v>96</v>
      </c>
      <c r="V41" s="8">
        <f t="shared" si="5"/>
        <v>0.17204301075268819</v>
      </c>
    </row>
    <row r="42" spans="1:22" x14ac:dyDescent="0.3">
      <c r="A42" t="s">
        <v>149</v>
      </c>
      <c r="B42" s="13">
        <v>45855</v>
      </c>
      <c r="C42" s="13" t="str">
        <f t="shared" si="0"/>
        <v>July</v>
      </c>
      <c r="D42" s="13" t="str">
        <f t="shared" si="1"/>
        <v>2025</v>
      </c>
      <c r="E42" t="s">
        <v>137</v>
      </c>
      <c r="F42" t="s">
        <v>38</v>
      </c>
      <c r="G42" t="s">
        <v>43</v>
      </c>
      <c r="H42" t="s">
        <v>32</v>
      </c>
      <c r="I42" t="s">
        <v>49</v>
      </c>
      <c r="J42" t="s">
        <v>50</v>
      </c>
      <c r="K42" s="5">
        <v>45</v>
      </c>
      <c r="L42" s="3">
        <v>90</v>
      </c>
      <c r="M42">
        <v>4</v>
      </c>
      <c r="N42">
        <v>25</v>
      </c>
      <c r="O42" s="3">
        <v>12</v>
      </c>
      <c r="P42" t="s">
        <v>45</v>
      </c>
      <c r="Q42">
        <v>3</v>
      </c>
      <c r="R42" t="s">
        <v>73</v>
      </c>
      <c r="S42" s="3">
        <f t="shared" si="2"/>
        <v>270</v>
      </c>
      <c r="T42" s="3">
        <f t="shared" si="3"/>
        <v>192</v>
      </c>
      <c r="U42" s="3">
        <f t="shared" si="4"/>
        <v>78</v>
      </c>
      <c r="V42" s="8">
        <f t="shared" si="5"/>
        <v>0.28888888888888886</v>
      </c>
    </row>
    <row r="43" spans="1:22" x14ac:dyDescent="0.3">
      <c r="A43" t="s">
        <v>150</v>
      </c>
      <c r="B43" s="13">
        <v>45856</v>
      </c>
      <c r="C43" s="13" t="str">
        <f t="shared" si="0"/>
        <v>July</v>
      </c>
      <c r="D43" s="13" t="str">
        <f t="shared" si="1"/>
        <v>2025</v>
      </c>
      <c r="E43" t="s">
        <v>151</v>
      </c>
      <c r="F43" t="s">
        <v>22</v>
      </c>
      <c r="G43" t="s">
        <v>31</v>
      </c>
      <c r="H43" t="s">
        <v>64</v>
      </c>
      <c r="I43" t="s">
        <v>152</v>
      </c>
      <c r="J43" t="s">
        <v>58</v>
      </c>
      <c r="K43" s="5">
        <v>45</v>
      </c>
      <c r="L43" s="3">
        <v>80</v>
      </c>
      <c r="M43">
        <v>3</v>
      </c>
      <c r="N43">
        <v>10</v>
      </c>
      <c r="O43" s="3">
        <v>19</v>
      </c>
      <c r="P43" t="s">
        <v>54</v>
      </c>
      <c r="Q43">
        <v>4</v>
      </c>
      <c r="R43" t="s">
        <v>28</v>
      </c>
      <c r="S43" s="3">
        <f t="shared" si="2"/>
        <v>216</v>
      </c>
      <c r="T43" s="3">
        <f t="shared" si="3"/>
        <v>154</v>
      </c>
      <c r="U43" s="3">
        <f t="shared" si="4"/>
        <v>62</v>
      </c>
      <c r="V43" s="8">
        <f t="shared" si="5"/>
        <v>0.28703703703703703</v>
      </c>
    </row>
    <row r="44" spans="1:22" x14ac:dyDescent="0.3">
      <c r="A44" t="s">
        <v>153</v>
      </c>
      <c r="B44" s="13">
        <v>45857</v>
      </c>
      <c r="C44" s="13" t="str">
        <f t="shared" si="0"/>
        <v>July</v>
      </c>
      <c r="D44" s="13" t="str">
        <f t="shared" si="1"/>
        <v>2025</v>
      </c>
      <c r="E44" t="s">
        <v>87</v>
      </c>
      <c r="F44" t="s">
        <v>22</v>
      </c>
      <c r="G44" t="s">
        <v>23</v>
      </c>
      <c r="H44" t="s">
        <v>117</v>
      </c>
      <c r="I44" t="s">
        <v>154</v>
      </c>
      <c r="J44" t="s">
        <v>40</v>
      </c>
      <c r="K44" s="5">
        <v>10</v>
      </c>
      <c r="L44" s="3">
        <v>25</v>
      </c>
      <c r="M44">
        <v>1</v>
      </c>
      <c r="N44">
        <v>5</v>
      </c>
      <c r="O44" s="3">
        <v>6</v>
      </c>
      <c r="P44" t="s">
        <v>54</v>
      </c>
      <c r="Q44">
        <v>2</v>
      </c>
      <c r="R44" t="s">
        <v>28</v>
      </c>
      <c r="S44" s="3">
        <f t="shared" si="2"/>
        <v>23.75</v>
      </c>
      <c r="T44" s="3">
        <f t="shared" si="3"/>
        <v>16</v>
      </c>
      <c r="U44" s="3">
        <f t="shared" si="4"/>
        <v>7.75</v>
      </c>
      <c r="V44" s="8">
        <f t="shared" si="5"/>
        <v>0.32631578947368423</v>
      </c>
    </row>
    <row r="45" spans="1:22" x14ac:dyDescent="0.3">
      <c r="A45" t="s">
        <v>155</v>
      </c>
      <c r="B45" s="13">
        <v>45858</v>
      </c>
      <c r="C45" s="13" t="str">
        <f t="shared" si="0"/>
        <v>July</v>
      </c>
      <c r="D45" s="13" t="str">
        <f t="shared" si="1"/>
        <v>2025</v>
      </c>
      <c r="E45" t="s">
        <v>156</v>
      </c>
      <c r="F45" t="s">
        <v>22</v>
      </c>
      <c r="G45" t="s">
        <v>71</v>
      </c>
      <c r="H45" t="s">
        <v>24</v>
      </c>
      <c r="I45" t="s">
        <v>135</v>
      </c>
      <c r="J45" t="s">
        <v>34</v>
      </c>
      <c r="K45" s="5">
        <v>5</v>
      </c>
      <c r="L45" s="3">
        <v>15</v>
      </c>
      <c r="M45">
        <v>2</v>
      </c>
      <c r="N45">
        <v>25</v>
      </c>
      <c r="O45" s="3">
        <v>12</v>
      </c>
      <c r="P45" t="s">
        <v>54</v>
      </c>
      <c r="Q45">
        <v>5</v>
      </c>
      <c r="R45" t="s">
        <v>28</v>
      </c>
      <c r="S45" s="3">
        <f t="shared" si="2"/>
        <v>22.5</v>
      </c>
      <c r="T45" s="3">
        <f t="shared" si="3"/>
        <v>22</v>
      </c>
      <c r="U45" s="3">
        <f t="shared" si="4"/>
        <v>0.5</v>
      </c>
      <c r="V45" s="8">
        <f t="shared" si="5"/>
        <v>2.2222222222222223E-2</v>
      </c>
    </row>
    <row r="46" spans="1:22" x14ac:dyDescent="0.3">
      <c r="A46" t="s">
        <v>157</v>
      </c>
      <c r="B46" s="13">
        <v>45859</v>
      </c>
      <c r="C46" s="13" t="str">
        <f t="shared" si="0"/>
        <v>July</v>
      </c>
      <c r="D46" s="13" t="str">
        <f t="shared" si="1"/>
        <v>2025</v>
      </c>
      <c r="E46" t="s">
        <v>158</v>
      </c>
      <c r="F46" t="s">
        <v>22</v>
      </c>
      <c r="G46" t="s">
        <v>31</v>
      </c>
      <c r="H46" t="s">
        <v>97</v>
      </c>
      <c r="I46" t="s">
        <v>94</v>
      </c>
      <c r="J46" t="s">
        <v>34</v>
      </c>
      <c r="K46" s="5">
        <v>8</v>
      </c>
      <c r="L46" s="3">
        <v>25</v>
      </c>
      <c r="M46">
        <v>1</v>
      </c>
      <c r="N46">
        <v>10</v>
      </c>
      <c r="O46" s="3">
        <v>14</v>
      </c>
      <c r="P46" t="s">
        <v>54</v>
      </c>
      <c r="Q46">
        <v>6</v>
      </c>
      <c r="R46" t="s">
        <v>28</v>
      </c>
      <c r="S46" s="3">
        <f t="shared" si="2"/>
        <v>22.5</v>
      </c>
      <c r="T46" s="3">
        <f t="shared" si="3"/>
        <v>22</v>
      </c>
      <c r="U46" s="3">
        <f t="shared" si="4"/>
        <v>0.5</v>
      </c>
      <c r="V46" s="8">
        <f t="shared" si="5"/>
        <v>2.2222222222222223E-2</v>
      </c>
    </row>
    <row r="47" spans="1:22" x14ac:dyDescent="0.3">
      <c r="A47" t="s">
        <v>159</v>
      </c>
      <c r="B47" s="13">
        <v>45860</v>
      </c>
      <c r="C47" s="13" t="str">
        <f t="shared" si="0"/>
        <v>July</v>
      </c>
      <c r="D47" s="13" t="str">
        <f t="shared" si="1"/>
        <v>2025</v>
      </c>
      <c r="E47" t="s">
        <v>160</v>
      </c>
      <c r="F47" t="s">
        <v>22</v>
      </c>
      <c r="G47" t="s">
        <v>43</v>
      </c>
      <c r="H47" t="s">
        <v>68</v>
      </c>
      <c r="I47" t="s">
        <v>154</v>
      </c>
      <c r="J47" t="s">
        <v>40</v>
      </c>
      <c r="K47" s="5">
        <v>10</v>
      </c>
      <c r="L47" s="3">
        <v>25</v>
      </c>
      <c r="M47">
        <v>4</v>
      </c>
      <c r="N47">
        <v>15</v>
      </c>
      <c r="O47" s="3">
        <v>13</v>
      </c>
      <c r="P47" t="s">
        <v>54</v>
      </c>
      <c r="Q47">
        <v>4</v>
      </c>
      <c r="R47" t="s">
        <v>28</v>
      </c>
      <c r="S47" s="3">
        <f t="shared" si="2"/>
        <v>85</v>
      </c>
      <c r="T47" s="3">
        <f t="shared" si="3"/>
        <v>53</v>
      </c>
      <c r="U47" s="3">
        <f t="shared" si="4"/>
        <v>32</v>
      </c>
      <c r="V47" s="8">
        <f t="shared" si="5"/>
        <v>0.37647058823529411</v>
      </c>
    </row>
    <row r="48" spans="1:22" x14ac:dyDescent="0.3">
      <c r="A48" t="s">
        <v>161</v>
      </c>
      <c r="B48" s="13">
        <v>45861</v>
      </c>
      <c r="C48" s="13" t="str">
        <f t="shared" si="0"/>
        <v>July</v>
      </c>
      <c r="D48" s="13" t="str">
        <f t="shared" si="1"/>
        <v>2025</v>
      </c>
      <c r="E48" t="s">
        <v>162</v>
      </c>
      <c r="F48" t="s">
        <v>53</v>
      </c>
      <c r="G48" t="s">
        <v>71</v>
      </c>
      <c r="H48" t="s">
        <v>24</v>
      </c>
      <c r="I48" t="s">
        <v>154</v>
      </c>
      <c r="J48" t="s">
        <v>40</v>
      </c>
      <c r="K48" s="5">
        <v>10</v>
      </c>
      <c r="L48" s="3">
        <v>25</v>
      </c>
      <c r="M48">
        <v>3</v>
      </c>
      <c r="N48">
        <v>15</v>
      </c>
      <c r="O48" s="3">
        <v>5</v>
      </c>
      <c r="P48" t="s">
        <v>45</v>
      </c>
      <c r="Q48">
        <v>2</v>
      </c>
      <c r="R48" t="s">
        <v>73</v>
      </c>
      <c r="S48" s="3">
        <f t="shared" si="2"/>
        <v>63.75</v>
      </c>
      <c r="T48" s="3">
        <f t="shared" si="3"/>
        <v>35</v>
      </c>
      <c r="U48" s="3">
        <f t="shared" si="4"/>
        <v>28.75</v>
      </c>
      <c r="V48" s="8">
        <f t="shared" si="5"/>
        <v>0.45098039215686275</v>
      </c>
    </row>
    <row r="49" spans="1:22" x14ac:dyDescent="0.3">
      <c r="A49" t="s">
        <v>163</v>
      </c>
      <c r="B49" s="13">
        <v>45862</v>
      </c>
      <c r="C49" s="13" t="str">
        <f t="shared" si="0"/>
        <v>July</v>
      </c>
      <c r="D49" s="13" t="str">
        <f t="shared" si="1"/>
        <v>2025</v>
      </c>
      <c r="E49" t="s">
        <v>164</v>
      </c>
      <c r="F49" t="s">
        <v>22</v>
      </c>
      <c r="G49" t="s">
        <v>71</v>
      </c>
      <c r="H49" t="s">
        <v>81</v>
      </c>
      <c r="I49" t="s">
        <v>135</v>
      </c>
      <c r="J49" t="s">
        <v>34</v>
      </c>
      <c r="K49" s="5">
        <v>5</v>
      </c>
      <c r="L49" s="3">
        <v>15</v>
      </c>
      <c r="M49">
        <v>2</v>
      </c>
      <c r="N49">
        <v>15</v>
      </c>
      <c r="O49" s="3">
        <v>10</v>
      </c>
      <c r="P49" t="s">
        <v>45</v>
      </c>
      <c r="Q49">
        <v>5</v>
      </c>
      <c r="R49" t="s">
        <v>28</v>
      </c>
      <c r="S49" s="3">
        <f t="shared" si="2"/>
        <v>25.5</v>
      </c>
      <c r="T49" s="3">
        <f t="shared" si="3"/>
        <v>20</v>
      </c>
      <c r="U49" s="3">
        <f t="shared" si="4"/>
        <v>5.5</v>
      </c>
      <c r="V49" s="8">
        <f t="shared" si="5"/>
        <v>0.21568627450980393</v>
      </c>
    </row>
    <row r="50" spans="1:22" x14ac:dyDescent="0.3">
      <c r="A50" t="s">
        <v>165</v>
      </c>
      <c r="B50" s="13">
        <v>45863</v>
      </c>
      <c r="C50" s="13" t="str">
        <f t="shared" si="0"/>
        <v>July</v>
      </c>
      <c r="D50" s="13" t="str">
        <f t="shared" si="1"/>
        <v>2025</v>
      </c>
      <c r="E50" t="s">
        <v>166</v>
      </c>
      <c r="F50" t="s">
        <v>22</v>
      </c>
      <c r="G50" t="s">
        <v>31</v>
      </c>
      <c r="H50" t="s">
        <v>91</v>
      </c>
      <c r="I50" t="s">
        <v>98</v>
      </c>
      <c r="J50" t="s">
        <v>26</v>
      </c>
      <c r="K50" s="5">
        <v>100</v>
      </c>
      <c r="L50" s="3">
        <v>170</v>
      </c>
      <c r="M50">
        <v>2</v>
      </c>
      <c r="N50">
        <v>5</v>
      </c>
      <c r="O50" s="3">
        <v>15</v>
      </c>
      <c r="P50" t="s">
        <v>54</v>
      </c>
      <c r="Q50">
        <v>7</v>
      </c>
      <c r="R50" t="s">
        <v>28</v>
      </c>
      <c r="S50" s="3">
        <f t="shared" si="2"/>
        <v>323</v>
      </c>
      <c r="T50" s="3">
        <f t="shared" si="3"/>
        <v>215</v>
      </c>
      <c r="U50" s="3">
        <f t="shared" si="4"/>
        <v>108</v>
      </c>
      <c r="V50" s="8">
        <f t="shared" si="5"/>
        <v>0.33436532507739936</v>
      </c>
    </row>
    <row r="51" spans="1:22" x14ac:dyDescent="0.3">
      <c r="A51" t="s">
        <v>167</v>
      </c>
      <c r="B51" s="13">
        <v>45864</v>
      </c>
      <c r="C51" s="13" t="str">
        <f t="shared" si="0"/>
        <v>July</v>
      </c>
      <c r="D51" s="13" t="str">
        <f t="shared" si="1"/>
        <v>2025</v>
      </c>
      <c r="E51" t="s">
        <v>168</v>
      </c>
      <c r="F51" t="s">
        <v>22</v>
      </c>
      <c r="G51" t="s">
        <v>71</v>
      </c>
      <c r="H51" t="s">
        <v>32</v>
      </c>
      <c r="I51" t="s">
        <v>169</v>
      </c>
      <c r="J51" t="s">
        <v>26</v>
      </c>
      <c r="K51" s="5">
        <v>60</v>
      </c>
      <c r="L51" s="3">
        <v>120</v>
      </c>
      <c r="M51">
        <v>2</v>
      </c>
      <c r="N51">
        <v>10</v>
      </c>
      <c r="O51" s="3">
        <v>15</v>
      </c>
      <c r="P51" t="s">
        <v>27</v>
      </c>
      <c r="Q51">
        <v>4</v>
      </c>
      <c r="R51" t="s">
        <v>28</v>
      </c>
      <c r="S51" s="3">
        <f t="shared" si="2"/>
        <v>216</v>
      </c>
      <c r="T51" s="3">
        <f t="shared" si="3"/>
        <v>135</v>
      </c>
      <c r="U51" s="3">
        <f t="shared" si="4"/>
        <v>81</v>
      </c>
      <c r="V51" s="8">
        <f t="shared" si="5"/>
        <v>0.375</v>
      </c>
    </row>
    <row r="52" spans="1:22" x14ac:dyDescent="0.3">
      <c r="A52" t="s">
        <v>170</v>
      </c>
      <c r="B52" s="13">
        <v>45865</v>
      </c>
      <c r="C52" s="13" t="str">
        <f t="shared" si="0"/>
        <v>July</v>
      </c>
      <c r="D52" s="13" t="str">
        <f t="shared" si="1"/>
        <v>2025</v>
      </c>
      <c r="E52" t="s">
        <v>114</v>
      </c>
      <c r="F52" t="s">
        <v>22</v>
      </c>
      <c r="G52" t="s">
        <v>71</v>
      </c>
      <c r="H52" t="s">
        <v>81</v>
      </c>
      <c r="I52" t="s">
        <v>49</v>
      </c>
      <c r="J52" t="s">
        <v>50</v>
      </c>
      <c r="K52" s="5">
        <v>45</v>
      </c>
      <c r="L52" s="3">
        <v>90</v>
      </c>
      <c r="M52">
        <v>3</v>
      </c>
      <c r="N52">
        <v>20</v>
      </c>
      <c r="O52" s="3">
        <v>14</v>
      </c>
      <c r="P52" t="s">
        <v>54</v>
      </c>
      <c r="Q52">
        <v>5</v>
      </c>
      <c r="R52" t="s">
        <v>28</v>
      </c>
      <c r="S52" s="3">
        <f t="shared" si="2"/>
        <v>216</v>
      </c>
      <c r="T52" s="3">
        <f t="shared" si="3"/>
        <v>149</v>
      </c>
      <c r="U52" s="3">
        <f t="shared" si="4"/>
        <v>67</v>
      </c>
      <c r="V52" s="8">
        <f t="shared" si="5"/>
        <v>0.31018518518518517</v>
      </c>
    </row>
    <row r="53" spans="1:22" x14ac:dyDescent="0.3">
      <c r="A53" t="s">
        <v>171</v>
      </c>
      <c r="B53" s="13">
        <v>45866</v>
      </c>
      <c r="C53" s="13" t="str">
        <f t="shared" si="0"/>
        <v>July</v>
      </c>
      <c r="D53" s="13" t="str">
        <f t="shared" si="1"/>
        <v>2025</v>
      </c>
      <c r="E53" t="s">
        <v>172</v>
      </c>
      <c r="F53" t="s">
        <v>22</v>
      </c>
      <c r="G53" t="s">
        <v>71</v>
      </c>
      <c r="H53" t="s">
        <v>97</v>
      </c>
      <c r="I53" t="s">
        <v>173</v>
      </c>
      <c r="J53" t="s">
        <v>50</v>
      </c>
      <c r="K53" s="5">
        <v>30</v>
      </c>
      <c r="L53" s="3">
        <v>60</v>
      </c>
      <c r="M53">
        <v>3</v>
      </c>
      <c r="N53">
        <v>20</v>
      </c>
      <c r="O53" s="3">
        <v>15</v>
      </c>
      <c r="P53" t="s">
        <v>27</v>
      </c>
      <c r="Q53">
        <v>2</v>
      </c>
      <c r="R53" t="s">
        <v>28</v>
      </c>
      <c r="S53" s="3">
        <f t="shared" si="2"/>
        <v>144</v>
      </c>
      <c r="T53" s="3">
        <f t="shared" si="3"/>
        <v>105</v>
      </c>
      <c r="U53" s="3">
        <f t="shared" si="4"/>
        <v>39</v>
      </c>
      <c r="V53" s="8">
        <f t="shared" si="5"/>
        <v>0.27083333333333331</v>
      </c>
    </row>
    <row r="54" spans="1:22" x14ac:dyDescent="0.3">
      <c r="A54" t="s">
        <v>174</v>
      </c>
      <c r="B54" s="13">
        <v>45867</v>
      </c>
      <c r="C54" s="13" t="str">
        <f t="shared" si="0"/>
        <v>July</v>
      </c>
      <c r="D54" s="13" t="str">
        <f t="shared" si="1"/>
        <v>2025</v>
      </c>
      <c r="E54" t="s">
        <v>175</v>
      </c>
      <c r="F54" t="s">
        <v>22</v>
      </c>
      <c r="G54" t="s">
        <v>71</v>
      </c>
      <c r="H54" t="s">
        <v>68</v>
      </c>
      <c r="I54" t="s">
        <v>61</v>
      </c>
      <c r="J54" t="s">
        <v>26</v>
      </c>
      <c r="K54" s="5">
        <v>90</v>
      </c>
      <c r="L54" s="3">
        <v>160</v>
      </c>
      <c r="M54">
        <v>3</v>
      </c>
      <c r="N54">
        <v>5</v>
      </c>
      <c r="O54" s="3">
        <v>13</v>
      </c>
      <c r="P54" t="s">
        <v>35</v>
      </c>
      <c r="Q54">
        <v>2</v>
      </c>
      <c r="R54" t="s">
        <v>28</v>
      </c>
      <c r="S54" s="3">
        <f t="shared" si="2"/>
        <v>456</v>
      </c>
      <c r="T54" s="3">
        <f t="shared" si="3"/>
        <v>283</v>
      </c>
      <c r="U54" s="3">
        <f t="shared" si="4"/>
        <v>173</v>
      </c>
      <c r="V54" s="8">
        <f t="shared" si="5"/>
        <v>0.37938596491228072</v>
      </c>
    </row>
    <row r="55" spans="1:22" x14ac:dyDescent="0.3">
      <c r="A55" t="s">
        <v>176</v>
      </c>
      <c r="B55" s="13">
        <v>45868</v>
      </c>
      <c r="C55" s="13" t="str">
        <f t="shared" si="0"/>
        <v>July</v>
      </c>
      <c r="D55" s="13" t="str">
        <f t="shared" si="1"/>
        <v>2025</v>
      </c>
      <c r="E55" t="s">
        <v>177</v>
      </c>
      <c r="F55" t="s">
        <v>22</v>
      </c>
      <c r="G55" t="s">
        <v>23</v>
      </c>
      <c r="H55" t="s">
        <v>97</v>
      </c>
      <c r="I55" t="s">
        <v>103</v>
      </c>
      <c r="J55" t="s">
        <v>26</v>
      </c>
      <c r="K55" s="5">
        <v>20</v>
      </c>
      <c r="L55" s="3">
        <v>45</v>
      </c>
      <c r="M55">
        <v>3</v>
      </c>
      <c r="N55">
        <v>20</v>
      </c>
      <c r="O55" s="3">
        <v>10</v>
      </c>
      <c r="P55" t="s">
        <v>54</v>
      </c>
      <c r="Q55">
        <v>2</v>
      </c>
      <c r="R55" t="s">
        <v>28</v>
      </c>
      <c r="S55" s="3">
        <f t="shared" si="2"/>
        <v>108</v>
      </c>
      <c r="T55" s="3">
        <f t="shared" si="3"/>
        <v>70</v>
      </c>
      <c r="U55" s="3">
        <f t="shared" si="4"/>
        <v>38</v>
      </c>
      <c r="V55" s="8">
        <f t="shared" si="5"/>
        <v>0.35185185185185186</v>
      </c>
    </row>
    <row r="56" spans="1:22" x14ac:dyDescent="0.3">
      <c r="A56" t="s">
        <v>178</v>
      </c>
      <c r="B56" s="13">
        <v>45869</v>
      </c>
      <c r="C56" s="13" t="str">
        <f t="shared" si="0"/>
        <v>July</v>
      </c>
      <c r="D56" s="13" t="str">
        <f t="shared" si="1"/>
        <v>2025</v>
      </c>
      <c r="E56" t="s">
        <v>179</v>
      </c>
      <c r="F56" t="s">
        <v>38</v>
      </c>
      <c r="G56" t="s">
        <v>71</v>
      </c>
      <c r="H56" t="s">
        <v>48</v>
      </c>
      <c r="I56" t="s">
        <v>112</v>
      </c>
      <c r="J56" t="s">
        <v>58</v>
      </c>
      <c r="K56" s="5">
        <v>70</v>
      </c>
      <c r="L56" s="3">
        <v>110</v>
      </c>
      <c r="M56">
        <v>7</v>
      </c>
      <c r="N56">
        <v>20</v>
      </c>
      <c r="O56" s="3">
        <v>15</v>
      </c>
      <c r="P56" t="s">
        <v>27</v>
      </c>
      <c r="Q56">
        <v>4</v>
      </c>
      <c r="R56" t="s">
        <v>28</v>
      </c>
      <c r="S56" s="3">
        <f t="shared" si="2"/>
        <v>616</v>
      </c>
      <c r="T56" s="3">
        <f t="shared" si="3"/>
        <v>505</v>
      </c>
      <c r="U56" s="3">
        <f t="shared" si="4"/>
        <v>111</v>
      </c>
      <c r="V56" s="8">
        <f t="shared" si="5"/>
        <v>0.18019480519480519</v>
      </c>
    </row>
    <row r="57" spans="1:22" x14ac:dyDescent="0.3">
      <c r="A57" t="s">
        <v>180</v>
      </c>
      <c r="B57" s="13">
        <v>45870</v>
      </c>
      <c r="C57" s="13" t="str">
        <f t="shared" si="0"/>
        <v>August</v>
      </c>
      <c r="D57" s="13" t="str">
        <f t="shared" si="1"/>
        <v>2025</v>
      </c>
      <c r="E57" t="s">
        <v>181</v>
      </c>
      <c r="F57" t="s">
        <v>22</v>
      </c>
      <c r="G57" t="s">
        <v>71</v>
      </c>
      <c r="H57" t="s">
        <v>81</v>
      </c>
      <c r="I57" t="s">
        <v>132</v>
      </c>
      <c r="J57" t="s">
        <v>40</v>
      </c>
      <c r="K57" s="5">
        <v>18</v>
      </c>
      <c r="L57" s="3">
        <v>40</v>
      </c>
      <c r="M57">
        <v>2</v>
      </c>
      <c r="N57">
        <v>10</v>
      </c>
      <c r="O57" s="3">
        <v>15</v>
      </c>
      <c r="P57" t="s">
        <v>35</v>
      </c>
      <c r="Q57">
        <v>2</v>
      </c>
      <c r="R57" t="s">
        <v>28</v>
      </c>
      <c r="S57" s="3">
        <f t="shared" si="2"/>
        <v>72</v>
      </c>
      <c r="T57" s="3">
        <f t="shared" si="3"/>
        <v>51</v>
      </c>
      <c r="U57" s="3">
        <f t="shared" si="4"/>
        <v>21</v>
      </c>
      <c r="V57" s="8">
        <f t="shared" si="5"/>
        <v>0.29166666666666669</v>
      </c>
    </row>
    <row r="58" spans="1:22" x14ac:dyDescent="0.3">
      <c r="A58" t="s">
        <v>182</v>
      </c>
      <c r="B58" s="13">
        <v>45871</v>
      </c>
      <c r="C58" s="13" t="str">
        <f t="shared" si="0"/>
        <v>August</v>
      </c>
      <c r="D58" s="13" t="str">
        <f t="shared" si="1"/>
        <v>2025</v>
      </c>
      <c r="E58" t="s">
        <v>183</v>
      </c>
      <c r="F58" t="s">
        <v>53</v>
      </c>
      <c r="G58" t="s">
        <v>23</v>
      </c>
      <c r="H58" t="s">
        <v>68</v>
      </c>
      <c r="I58" t="s">
        <v>135</v>
      </c>
      <c r="J58" t="s">
        <v>34</v>
      </c>
      <c r="K58" s="5">
        <v>5</v>
      </c>
      <c r="L58" s="3">
        <v>15</v>
      </c>
      <c r="M58">
        <v>2</v>
      </c>
      <c r="N58">
        <v>20</v>
      </c>
      <c r="O58" s="3">
        <v>5</v>
      </c>
      <c r="P58" t="s">
        <v>54</v>
      </c>
      <c r="Q58">
        <v>4</v>
      </c>
      <c r="R58" t="s">
        <v>28</v>
      </c>
      <c r="S58" s="3">
        <f t="shared" si="2"/>
        <v>24</v>
      </c>
      <c r="T58" s="3">
        <f t="shared" si="3"/>
        <v>15</v>
      </c>
      <c r="U58" s="3">
        <f t="shared" si="4"/>
        <v>9</v>
      </c>
      <c r="V58" s="8">
        <f t="shared" si="5"/>
        <v>0.375</v>
      </c>
    </row>
    <row r="59" spans="1:22" x14ac:dyDescent="0.3">
      <c r="A59" t="s">
        <v>184</v>
      </c>
      <c r="B59" s="13">
        <v>45872</v>
      </c>
      <c r="C59" s="13" t="str">
        <f t="shared" si="0"/>
        <v>August</v>
      </c>
      <c r="D59" s="13" t="str">
        <f t="shared" si="1"/>
        <v>2025</v>
      </c>
      <c r="E59" t="s">
        <v>185</v>
      </c>
      <c r="F59" t="s">
        <v>53</v>
      </c>
      <c r="G59" t="s">
        <v>71</v>
      </c>
      <c r="H59" t="s">
        <v>44</v>
      </c>
      <c r="I59" t="s">
        <v>186</v>
      </c>
      <c r="J59" t="s">
        <v>58</v>
      </c>
      <c r="K59" s="5">
        <v>700</v>
      </c>
      <c r="L59" s="3">
        <v>900</v>
      </c>
      <c r="M59">
        <v>3</v>
      </c>
      <c r="N59">
        <v>0</v>
      </c>
      <c r="O59" s="3">
        <v>13</v>
      </c>
      <c r="P59" t="s">
        <v>45</v>
      </c>
      <c r="Q59">
        <v>3</v>
      </c>
      <c r="R59" t="s">
        <v>28</v>
      </c>
      <c r="S59" s="3">
        <f t="shared" si="2"/>
        <v>2700</v>
      </c>
      <c r="T59" s="3">
        <f t="shared" si="3"/>
        <v>2113</v>
      </c>
      <c r="U59" s="3">
        <f t="shared" si="4"/>
        <v>587</v>
      </c>
      <c r="V59" s="8">
        <f t="shared" si="5"/>
        <v>0.21740740740740741</v>
      </c>
    </row>
    <row r="60" spans="1:22" x14ac:dyDescent="0.3">
      <c r="A60" t="s">
        <v>187</v>
      </c>
      <c r="B60" s="13">
        <v>45873</v>
      </c>
      <c r="C60" s="13" t="str">
        <f t="shared" si="0"/>
        <v>August</v>
      </c>
      <c r="D60" s="13" t="str">
        <f t="shared" si="1"/>
        <v>2025</v>
      </c>
      <c r="E60" t="s">
        <v>188</v>
      </c>
      <c r="F60" t="s">
        <v>22</v>
      </c>
      <c r="G60" t="s">
        <v>43</v>
      </c>
      <c r="H60" t="s">
        <v>32</v>
      </c>
      <c r="I60" t="s">
        <v>135</v>
      </c>
      <c r="J60" t="s">
        <v>34</v>
      </c>
      <c r="K60" s="5">
        <v>5</v>
      </c>
      <c r="L60" s="3">
        <v>15</v>
      </c>
      <c r="M60">
        <v>4</v>
      </c>
      <c r="N60">
        <v>20</v>
      </c>
      <c r="O60" s="3">
        <v>7</v>
      </c>
      <c r="P60" t="s">
        <v>35</v>
      </c>
      <c r="Q60">
        <v>5</v>
      </c>
      <c r="R60" t="s">
        <v>28</v>
      </c>
      <c r="S60" s="3">
        <f t="shared" si="2"/>
        <v>48</v>
      </c>
      <c r="T60" s="3">
        <f t="shared" si="3"/>
        <v>27</v>
      </c>
      <c r="U60" s="3">
        <f t="shared" si="4"/>
        <v>21</v>
      </c>
      <c r="V60" s="8">
        <f t="shared" si="5"/>
        <v>0.4375</v>
      </c>
    </row>
    <row r="61" spans="1:22" x14ac:dyDescent="0.3">
      <c r="A61" t="s">
        <v>189</v>
      </c>
      <c r="B61" s="13">
        <v>45874</v>
      </c>
      <c r="C61" s="13" t="str">
        <f t="shared" si="0"/>
        <v>August</v>
      </c>
      <c r="D61" s="13" t="str">
        <f t="shared" si="1"/>
        <v>2025</v>
      </c>
      <c r="E61" t="s">
        <v>190</v>
      </c>
      <c r="F61" t="s">
        <v>22</v>
      </c>
      <c r="G61" t="s">
        <v>43</v>
      </c>
      <c r="H61" t="s">
        <v>81</v>
      </c>
      <c r="I61" t="s">
        <v>146</v>
      </c>
      <c r="J61" t="s">
        <v>26</v>
      </c>
      <c r="K61" s="5">
        <v>50</v>
      </c>
      <c r="L61" s="3">
        <v>95</v>
      </c>
      <c r="M61">
        <v>4</v>
      </c>
      <c r="N61">
        <v>10</v>
      </c>
      <c r="O61" s="3">
        <v>10</v>
      </c>
      <c r="P61" t="s">
        <v>45</v>
      </c>
      <c r="Q61">
        <v>2</v>
      </c>
      <c r="R61" t="s">
        <v>28</v>
      </c>
      <c r="S61" s="3">
        <f t="shared" si="2"/>
        <v>342</v>
      </c>
      <c r="T61" s="3">
        <f t="shared" si="3"/>
        <v>210</v>
      </c>
      <c r="U61" s="3">
        <f t="shared" si="4"/>
        <v>132</v>
      </c>
      <c r="V61" s="8">
        <f t="shared" si="5"/>
        <v>0.38596491228070173</v>
      </c>
    </row>
    <row r="62" spans="1:22" x14ac:dyDescent="0.3">
      <c r="A62" t="s">
        <v>191</v>
      </c>
      <c r="B62" s="13">
        <v>45875</v>
      </c>
      <c r="C62" s="13" t="str">
        <f t="shared" si="0"/>
        <v>August</v>
      </c>
      <c r="D62" s="13" t="str">
        <f t="shared" si="1"/>
        <v>2025</v>
      </c>
      <c r="E62" t="s">
        <v>192</v>
      </c>
      <c r="F62" t="s">
        <v>22</v>
      </c>
      <c r="G62" t="s">
        <v>43</v>
      </c>
      <c r="H62" t="s">
        <v>24</v>
      </c>
      <c r="I62" t="s">
        <v>82</v>
      </c>
      <c r="J62" t="s">
        <v>50</v>
      </c>
      <c r="K62" s="5">
        <v>15</v>
      </c>
      <c r="L62" s="3">
        <v>35</v>
      </c>
      <c r="M62">
        <v>3</v>
      </c>
      <c r="N62">
        <v>5</v>
      </c>
      <c r="O62" s="3">
        <v>8</v>
      </c>
      <c r="P62" t="s">
        <v>27</v>
      </c>
      <c r="Q62">
        <v>3</v>
      </c>
      <c r="R62" t="s">
        <v>28</v>
      </c>
      <c r="S62" s="3">
        <f t="shared" si="2"/>
        <v>99.75</v>
      </c>
      <c r="T62" s="3">
        <f t="shared" si="3"/>
        <v>53</v>
      </c>
      <c r="U62" s="3">
        <f t="shared" si="4"/>
        <v>46.75</v>
      </c>
      <c r="V62" s="8">
        <f t="shared" si="5"/>
        <v>0.46867167919799496</v>
      </c>
    </row>
    <row r="63" spans="1:22" x14ac:dyDescent="0.3">
      <c r="A63" t="s">
        <v>193</v>
      </c>
      <c r="B63" s="13">
        <v>45876</v>
      </c>
      <c r="C63" s="13" t="str">
        <f t="shared" si="0"/>
        <v>August</v>
      </c>
      <c r="D63" s="13" t="str">
        <f t="shared" si="1"/>
        <v>2025</v>
      </c>
      <c r="E63" t="s">
        <v>194</v>
      </c>
      <c r="F63" t="s">
        <v>53</v>
      </c>
      <c r="G63" t="s">
        <v>23</v>
      </c>
      <c r="H63" t="s">
        <v>24</v>
      </c>
      <c r="I63" t="s">
        <v>173</v>
      </c>
      <c r="J63" t="s">
        <v>50</v>
      </c>
      <c r="K63" s="5">
        <v>30</v>
      </c>
      <c r="L63" s="3">
        <v>60</v>
      </c>
      <c r="M63">
        <v>3</v>
      </c>
      <c r="N63">
        <v>25</v>
      </c>
      <c r="O63" s="3">
        <v>7</v>
      </c>
      <c r="P63" t="s">
        <v>45</v>
      </c>
      <c r="Q63">
        <v>2</v>
      </c>
      <c r="R63" t="s">
        <v>28</v>
      </c>
      <c r="S63" s="3">
        <f t="shared" si="2"/>
        <v>135</v>
      </c>
      <c r="T63" s="3">
        <f t="shared" si="3"/>
        <v>97</v>
      </c>
      <c r="U63" s="3">
        <f t="shared" si="4"/>
        <v>38</v>
      </c>
      <c r="V63" s="8">
        <f t="shared" si="5"/>
        <v>0.2814814814814815</v>
      </c>
    </row>
    <row r="64" spans="1:22" x14ac:dyDescent="0.3">
      <c r="A64" t="s">
        <v>195</v>
      </c>
      <c r="B64" s="13">
        <v>45877</v>
      </c>
      <c r="C64" s="13" t="str">
        <f t="shared" si="0"/>
        <v>August</v>
      </c>
      <c r="D64" s="13" t="str">
        <f t="shared" si="1"/>
        <v>2025</v>
      </c>
      <c r="E64" t="s">
        <v>196</v>
      </c>
      <c r="F64" t="s">
        <v>53</v>
      </c>
      <c r="G64" t="s">
        <v>23</v>
      </c>
      <c r="H64" t="s">
        <v>81</v>
      </c>
      <c r="I64" t="s">
        <v>146</v>
      </c>
      <c r="J64" t="s">
        <v>26</v>
      </c>
      <c r="K64" s="5">
        <v>50</v>
      </c>
      <c r="L64" s="3">
        <v>95</v>
      </c>
      <c r="M64">
        <v>4</v>
      </c>
      <c r="N64">
        <v>20</v>
      </c>
      <c r="O64" s="3">
        <v>6</v>
      </c>
      <c r="P64" t="s">
        <v>45</v>
      </c>
      <c r="Q64">
        <v>2</v>
      </c>
      <c r="R64" t="s">
        <v>28</v>
      </c>
      <c r="S64" s="3">
        <f t="shared" si="2"/>
        <v>304</v>
      </c>
      <c r="T64" s="3">
        <f t="shared" si="3"/>
        <v>206</v>
      </c>
      <c r="U64" s="3">
        <f t="shared" si="4"/>
        <v>98</v>
      </c>
      <c r="V64" s="8">
        <f t="shared" si="5"/>
        <v>0.32236842105263158</v>
      </c>
    </row>
    <row r="65" spans="1:22" x14ac:dyDescent="0.3">
      <c r="A65" t="s">
        <v>197</v>
      </c>
      <c r="B65" s="13">
        <v>45878</v>
      </c>
      <c r="C65" s="13" t="str">
        <f t="shared" si="0"/>
        <v>August</v>
      </c>
      <c r="D65" s="13" t="str">
        <f t="shared" si="1"/>
        <v>2025</v>
      </c>
      <c r="E65" t="s">
        <v>198</v>
      </c>
      <c r="F65" t="s">
        <v>22</v>
      </c>
      <c r="G65" t="s">
        <v>71</v>
      </c>
      <c r="H65" t="s">
        <v>97</v>
      </c>
      <c r="I65" t="s">
        <v>25</v>
      </c>
      <c r="J65" t="s">
        <v>26</v>
      </c>
      <c r="K65" s="5">
        <v>35</v>
      </c>
      <c r="L65" s="3">
        <v>70</v>
      </c>
      <c r="M65">
        <v>4</v>
      </c>
      <c r="N65">
        <v>5</v>
      </c>
      <c r="O65" s="3">
        <v>14</v>
      </c>
      <c r="P65" t="s">
        <v>35</v>
      </c>
      <c r="Q65">
        <v>5</v>
      </c>
      <c r="R65" t="s">
        <v>28</v>
      </c>
      <c r="S65" s="3">
        <f t="shared" si="2"/>
        <v>266</v>
      </c>
      <c r="T65" s="3">
        <f t="shared" si="3"/>
        <v>154</v>
      </c>
      <c r="U65" s="3">
        <f t="shared" si="4"/>
        <v>112</v>
      </c>
      <c r="V65" s="8">
        <f t="shared" si="5"/>
        <v>0.42105263157894735</v>
      </c>
    </row>
    <row r="66" spans="1:22" x14ac:dyDescent="0.3">
      <c r="A66" t="s">
        <v>199</v>
      </c>
      <c r="B66" s="13">
        <v>45879</v>
      </c>
      <c r="C66" s="13" t="str">
        <f t="shared" ref="C66:C129" si="6">TEXT(B66,"mmmm")</f>
        <v>August</v>
      </c>
      <c r="D66" s="13" t="str">
        <f t="shared" ref="D66:D129" si="7">TEXT(B66, "yyyy")</f>
        <v>2025</v>
      </c>
      <c r="E66" t="s">
        <v>200</v>
      </c>
      <c r="F66" t="s">
        <v>38</v>
      </c>
      <c r="G66" t="s">
        <v>71</v>
      </c>
      <c r="H66" t="s">
        <v>44</v>
      </c>
      <c r="I66" t="s">
        <v>152</v>
      </c>
      <c r="J66" t="s">
        <v>58</v>
      </c>
      <c r="K66" s="5">
        <v>45</v>
      </c>
      <c r="L66" s="3">
        <v>80</v>
      </c>
      <c r="M66">
        <v>7</v>
      </c>
      <c r="N66">
        <v>25</v>
      </c>
      <c r="O66" s="3">
        <v>10</v>
      </c>
      <c r="P66" t="s">
        <v>27</v>
      </c>
      <c r="Q66">
        <v>5</v>
      </c>
      <c r="R66" t="s">
        <v>28</v>
      </c>
      <c r="S66" s="3">
        <f t="shared" ref="S66:S129" si="8">M66*L66*(1-N66/100)</f>
        <v>420</v>
      </c>
      <c r="T66" s="3">
        <f t="shared" si="3"/>
        <v>325</v>
      </c>
      <c r="U66" s="3">
        <f t="shared" si="4"/>
        <v>95</v>
      </c>
      <c r="V66" s="8">
        <f t="shared" si="5"/>
        <v>0.22619047619047619</v>
      </c>
    </row>
    <row r="67" spans="1:22" x14ac:dyDescent="0.3">
      <c r="A67" t="s">
        <v>201</v>
      </c>
      <c r="B67" s="13">
        <v>45880</v>
      </c>
      <c r="C67" s="13" t="str">
        <f t="shared" si="6"/>
        <v>August</v>
      </c>
      <c r="D67" s="13" t="str">
        <f t="shared" si="7"/>
        <v>2025</v>
      </c>
      <c r="E67" t="s">
        <v>181</v>
      </c>
      <c r="F67" t="s">
        <v>22</v>
      </c>
      <c r="G67" t="s">
        <v>43</v>
      </c>
      <c r="H67" t="s">
        <v>48</v>
      </c>
      <c r="I67" t="s">
        <v>186</v>
      </c>
      <c r="J67" t="s">
        <v>58</v>
      </c>
      <c r="K67" s="5">
        <v>700</v>
      </c>
      <c r="L67" s="3">
        <v>900</v>
      </c>
      <c r="M67">
        <v>4</v>
      </c>
      <c r="N67">
        <v>15</v>
      </c>
      <c r="O67" s="3">
        <v>7</v>
      </c>
      <c r="P67" t="s">
        <v>35</v>
      </c>
      <c r="Q67">
        <v>2</v>
      </c>
      <c r="R67" t="s">
        <v>202</v>
      </c>
      <c r="S67" s="3">
        <f t="shared" si="8"/>
        <v>3060</v>
      </c>
      <c r="T67" s="3">
        <f t="shared" ref="T67:T130" si="9">(K67*M67)+O67</f>
        <v>2807</v>
      </c>
      <c r="U67" s="3">
        <f t="shared" ref="U67:U130" si="10">S67-T67</f>
        <v>253</v>
      </c>
      <c r="V67" s="8">
        <f t="shared" ref="V67:V130" si="11">IF(S67=0, 0, U67/S67)</f>
        <v>8.2679738562091501E-2</v>
      </c>
    </row>
    <row r="68" spans="1:22" x14ac:dyDescent="0.3">
      <c r="A68" t="s">
        <v>203</v>
      </c>
      <c r="B68" s="13">
        <v>45881</v>
      </c>
      <c r="C68" s="13" t="str">
        <f t="shared" si="6"/>
        <v>August</v>
      </c>
      <c r="D68" s="13" t="str">
        <f t="shared" si="7"/>
        <v>2025</v>
      </c>
      <c r="E68" t="s">
        <v>204</v>
      </c>
      <c r="F68" t="s">
        <v>22</v>
      </c>
      <c r="G68" t="s">
        <v>31</v>
      </c>
      <c r="H68" t="s">
        <v>81</v>
      </c>
      <c r="I68" t="s">
        <v>98</v>
      </c>
      <c r="J68" t="s">
        <v>26</v>
      </c>
      <c r="K68" s="5">
        <v>100</v>
      </c>
      <c r="L68" s="3">
        <v>170</v>
      </c>
      <c r="M68">
        <v>2</v>
      </c>
      <c r="N68">
        <v>10</v>
      </c>
      <c r="O68" s="3">
        <v>20</v>
      </c>
      <c r="P68" t="s">
        <v>35</v>
      </c>
      <c r="Q68">
        <v>6</v>
      </c>
      <c r="R68" t="s">
        <v>28</v>
      </c>
      <c r="S68" s="3">
        <f t="shared" si="8"/>
        <v>306</v>
      </c>
      <c r="T68" s="3">
        <f t="shared" si="9"/>
        <v>220</v>
      </c>
      <c r="U68" s="3">
        <f t="shared" si="10"/>
        <v>86</v>
      </c>
      <c r="V68" s="8">
        <f t="shared" si="11"/>
        <v>0.28104575163398693</v>
      </c>
    </row>
    <row r="69" spans="1:22" x14ac:dyDescent="0.3">
      <c r="A69" t="s">
        <v>205</v>
      </c>
      <c r="B69" s="13">
        <v>45882</v>
      </c>
      <c r="C69" s="13" t="str">
        <f t="shared" si="6"/>
        <v>August</v>
      </c>
      <c r="D69" s="13" t="str">
        <f t="shared" si="7"/>
        <v>2025</v>
      </c>
      <c r="E69" t="s">
        <v>206</v>
      </c>
      <c r="F69" t="s">
        <v>22</v>
      </c>
      <c r="G69" t="s">
        <v>43</v>
      </c>
      <c r="H69" t="s">
        <v>81</v>
      </c>
      <c r="I69" t="s">
        <v>207</v>
      </c>
      <c r="J69" t="s">
        <v>40</v>
      </c>
      <c r="K69" s="5">
        <v>35</v>
      </c>
      <c r="L69" s="3">
        <v>70</v>
      </c>
      <c r="M69">
        <v>2</v>
      </c>
      <c r="N69">
        <v>20</v>
      </c>
      <c r="O69" s="3">
        <v>9</v>
      </c>
      <c r="P69" t="s">
        <v>35</v>
      </c>
      <c r="Q69">
        <v>4</v>
      </c>
      <c r="R69" t="s">
        <v>28</v>
      </c>
      <c r="S69" s="3">
        <f t="shared" si="8"/>
        <v>112</v>
      </c>
      <c r="T69" s="3">
        <f t="shared" si="9"/>
        <v>79</v>
      </c>
      <c r="U69" s="3">
        <f t="shared" si="10"/>
        <v>33</v>
      </c>
      <c r="V69" s="8">
        <f t="shared" si="11"/>
        <v>0.29464285714285715</v>
      </c>
    </row>
    <row r="70" spans="1:22" x14ac:dyDescent="0.3">
      <c r="A70" t="s">
        <v>208</v>
      </c>
      <c r="B70" s="13">
        <v>45883</v>
      </c>
      <c r="C70" s="13" t="str">
        <f t="shared" si="6"/>
        <v>August</v>
      </c>
      <c r="D70" s="13" t="str">
        <f t="shared" si="7"/>
        <v>2025</v>
      </c>
      <c r="E70" t="s">
        <v>209</v>
      </c>
      <c r="F70" t="s">
        <v>22</v>
      </c>
      <c r="G70" t="s">
        <v>71</v>
      </c>
      <c r="H70" t="s">
        <v>81</v>
      </c>
      <c r="I70" t="s">
        <v>85</v>
      </c>
      <c r="J70" t="s">
        <v>58</v>
      </c>
      <c r="K70" s="5">
        <v>20</v>
      </c>
      <c r="L70" s="3">
        <v>45</v>
      </c>
      <c r="M70">
        <v>2</v>
      </c>
      <c r="N70">
        <v>0</v>
      </c>
      <c r="O70" s="3">
        <v>15</v>
      </c>
      <c r="P70" t="s">
        <v>54</v>
      </c>
      <c r="Q70">
        <v>3</v>
      </c>
      <c r="R70" t="s">
        <v>28</v>
      </c>
      <c r="S70" s="3">
        <f t="shared" si="8"/>
        <v>90</v>
      </c>
      <c r="T70" s="3">
        <f t="shared" si="9"/>
        <v>55</v>
      </c>
      <c r="U70" s="3">
        <f t="shared" si="10"/>
        <v>35</v>
      </c>
      <c r="V70" s="8">
        <f t="shared" si="11"/>
        <v>0.3888888888888889</v>
      </c>
    </row>
    <row r="71" spans="1:22" x14ac:dyDescent="0.3">
      <c r="A71" t="s">
        <v>210</v>
      </c>
      <c r="B71" s="13">
        <v>45884</v>
      </c>
      <c r="C71" s="13" t="str">
        <f t="shared" si="6"/>
        <v>August</v>
      </c>
      <c r="D71" s="13" t="str">
        <f t="shared" si="7"/>
        <v>2025</v>
      </c>
      <c r="E71" t="s">
        <v>211</v>
      </c>
      <c r="F71" t="s">
        <v>38</v>
      </c>
      <c r="G71" t="s">
        <v>31</v>
      </c>
      <c r="H71" t="s">
        <v>91</v>
      </c>
      <c r="I71" t="s">
        <v>49</v>
      </c>
      <c r="J71" t="s">
        <v>50</v>
      </c>
      <c r="K71" s="5">
        <v>45</v>
      </c>
      <c r="L71" s="3">
        <v>90</v>
      </c>
      <c r="M71">
        <v>4</v>
      </c>
      <c r="N71">
        <v>15</v>
      </c>
      <c r="O71" s="3">
        <v>12</v>
      </c>
      <c r="P71" t="s">
        <v>27</v>
      </c>
      <c r="Q71">
        <v>7</v>
      </c>
      <c r="R71" t="s">
        <v>28</v>
      </c>
      <c r="S71" s="3">
        <f t="shared" si="8"/>
        <v>306</v>
      </c>
      <c r="T71" s="3">
        <f t="shared" si="9"/>
        <v>192</v>
      </c>
      <c r="U71" s="3">
        <f t="shared" si="10"/>
        <v>114</v>
      </c>
      <c r="V71" s="8">
        <f t="shared" si="11"/>
        <v>0.37254901960784315</v>
      </c>
    </row>
    <row r="72" spans="1:22" x14ac:dyDescent="0.3">
      <c r="A72" t="s">
        <v>212</v>
      </c>
      <c r="B72" s="13">
        <v>45885</v>
      </c>
      <c r="C72" s="13" t="str">
        <f t="shared" si="6"/>
        <v>August</v>
      </c>
      <c r="D72" s="13" t="str">
        <f t="shared" si="7"/>
        <v>2025</v>
      </c>
      <c r="E72" t="s">
        <v>213</v>
      </c>
      <c r="F72" t="s">
        <v>22</v>
      </c>
      <c r="G72" t="s">
        <v>43</v>
      </c>
      <c r="H72" t="s">
        <v>24</v>
      </c>
      <c r="I72" t="s">
        <v>135</v>
      </c>
      <c r="J72" t="s">
        <v>34</v>
      </c>
      <c r="K72" s="5">
        <v>5</v>
      </c>
      <c r="L72" s="3">
        <v>15</v>
      </c>
      <c r="M72">
        <v>1</v>
      </c>
      <c r="N72">
        <v>20</v>
      </c>
      <c r="O72" s="3">
        <v>5</v>
      </c>
      <c r="P72" t="s">
        <v>54</v>
      </c>
      <c r="Q72">
        <v>5</v>
      </c>
      <c r="R72" t="s">
        <v>28</v>
      </c>
      <c r="S72" s="3">
        <f t="shared" si="8"/>
        <v>12</v>
      </c>
      <c r="T72" s="3">
        <f t="shared" si="9"/>
        <v>10</v>
      </c>
      <c r="U72" s="3">
        <f t="shared" si="10"/>
        <v>2</v>
      </c>
      <c r="V72" s="8">
        <f t="shared" si="11"/>
        <v>0.16666666666666666</v>
      </c>
    </row>
    <row r="73" spans="1:22" x14ac:dyDescent="0.3">
      <c r="A73" t="s">
        <v>214</v>
      </c>
      <c r="B73" s="13">
        <v>45886</v>
      </c>
      <c r="C73" s="13" t="str">
        <f t="shared" si="6"/>
        <v>August</v>
      </c>
      <c r="D73" s="13" t="str">
        <f t="shared" si="7"/>
        <v>2025</v>
      </c>
      <c r="E73" t="s">
        <v>215</v>
      </c>
      <c r="F73" t="s">
        <v>53</v>
      </c>
      <c r="G73" t="s">
        <v>31</v>
      </c>
      <c r="H73" t="s">
        <v>117</v>
      </c>
      <c r="I73" t="s">
        <v>49</v>
      </c>
      <c r="J73" t="s">
        <v>50</v>
      </c>
      <c r="K73" s="5">
        <v>45</v>
      </c>
      <c r="L73" s="3">
        <v>90</v>
      </c>
      <c r="M73">
        <v>2</v>
      </c>
      <c r="N73">
        <v>20</v>
      </c>
      <c r="O73" s="3">
        <v>14</v>
      </c>
      <c r="P73" t="s">
        <v>54</v>
      </c>
      <c r="Q73">
        <v>7</v>
      </c>
      <c r="R73" t="s">
        <v>28</v>
      </c>
      <c r="S73" s="3">
        <f t="shared" si="8"/>
        <v>144</v>
      </c>
      <c r="T73" s="3">
        <f t="shared" si="9"/>
        <v>104</v>
      </c>
      <c r="U73" s="3">
        <f t="shared" si="10"/>
        <v>40</v>
      </c>
      <c r="V73" s="8">
        <f t="shared" si="11"/>
        <v>0.27777777777777779</v>
      </c>
    </row>
    <row r="74" spans="1:22" x14ac:dyDescent="0.3">
      <c r="A74" t="s">
        <v>216</v>
      </c>
      <c r="B74" s="13">
        <v>45887</v>
      </c>
      <c r="C74" s="13" t="str">
        <f t="shared" si="6"/>
        <v>August</v>
      </c>
      <c r="D74" s="13" t="str">
        <f t="shared" si="7"/>
        <v>2025</v>
      </c>
      <c r="E74" t="s">
        <v>217</v>
      </c>
      <c r="F74" t="s">
        <v>22</v>
      </c>
      <c r="G74" t="s">
        <v>23</v>
      </c>
      <c r="H74" t="s">
        <v>24</v>
      </c>
      <c r="I74" t="s">
        <v>85</v>
      </c>
      <c r="J74" t="s">
        <v>58</v>
      </c>
      <c r="K74" s="5">
        <v>20</v>
      </c>
      <c r="L74" s="3">
        <v>45</v>
      </c>
      <c r="M74">
        <v>1</v>
      </c>
      <c r="N74">
        <v>25</v>
      </c>
      <c r="O74" s="3">
        <v>5</v>
      </c>
      <c r="P74" t="s">
        <v>45</v>
      </c>
      <c r="Q74">
        <v>5</v>
      </c>
      <c r="R74" t="s">
        <v>28</v>
      </c>
      <c r="S74" s="3">
        <f t="shared" si="8"/>
        <v>33.75</v>
      </c>
      <c r="T74" s="3">
        <f t="shared" si="9"/>
        <v>25</v>
      </c>
      <c r="U74" s="3">
        <f t="shared" si="10"/>
        <v>8.75</v>
      </c>
      <c r="V74" s="8">
        <f t="shared" si="11"/>
        <v>0.25925925925925924</v>
      </c>
    </row>
    <row r="75" spans="1:22" x14ac:dyDescent="0.3">
      <c r="A75" t="s">
        <v>218</v>
      </c>
      <c r="B75" s="13">
        <v>45888</v>
      </c>
      <c r="C75" s="13" t="str">
        <f t="shared" si="6"/>
        <v>August</v>
      </c>
      <c r="D75" s="13" t="str">
        <f t="shared" si="7"/>
        <v>2025</v>
      </c>
      <c r="E75" t="s">
        <v>219</v>
      </c>
      <c r="F75" t="s">
        <v>53</v>
      </c>
      <c r="G75" t="s">
        <v>23</v>
      </c>
      <c r="H75" t="s">
        <v>48</v>
      </c>
      <c r="I75" t="s">
        <v>65</v>
      </c>
      <c r="J75" t="s">
        <v>58</v>
      </c>
      <c r="K75" s="5">
        <v>120</v>
      </c>
      <c r="L75" s="3">
        <v>180</v>
      </c>
      <c r="M75">
        <v>2</v>
      </c>
      <c r="N75">
        <v>10</v>
      </c>
      <c r="O75" s="3">
        <v>6</v>
      </c>
      <c r="P75" t="s">
        <v>45</v>
      </c>
      <c r="Q75">
        <v>2</v>
      </c>
      <c r="R75" t="s">
        <v>28</v>
      </c>
      <c r="S75" s="3">
        <f t="shared" si="8"/>
        <v>324</v>
      </c>
      <c r="T75" s="3">
        <f t="shared" si="9"/>
        <v>246</v>
      </c>
      <c r="U75" s="3">
        <f t="shared" si="10"/>
        <v>78</v>
      </c>
      <c r="V75" s="8">
        <f t="shared" si="11"/>
        <v>0.24074074074074073</v>
      </c>
    </row>
    <row r="76" spans="1:22" x14ac:dyDescent="0.3">
      <c r="A76" t="s">
        <v>220</v>
      </c>
      <c r="B76" s="13">
        <v>45889</v>
      </c>
      <c r="C76" s="13" t="str">
        <f t="shared" si="6"/>
        <v>August</v>
      </c>
      <c r="D76" s="13" t="str">
        <f t="shared" si="7"/>
        <v>2025</v>
      </c>
      <c r="E76" t="s">
        <v>221</v>
      </c>
      <c r="F76" t="s">
        <v>22</v>
      </c>
      <c r="G76" t="s">
        <v>23</v>
      </c>
      <c r="H76" t="s">
        <v>48</v>
      </c>
      <c r="I76" t="s">
        <v>186</v>
      </c>
      <c r="J76" t="s">
        <v>58</v>
      </c>
      <c r="K76" s="5">
        <v>700</v>
      </c>
      <c r="L76" s="3">
        <v>900</v>
      </c>
      <c r="M76">
        <v>1</v>
      </c>
      <c r="N76">
        <v>20</v>
      </c>
      <c r="O76" s="3">
        <v>15</v>
      </c>
      <c r="P76" t="s">
        <v>45</v>
      </c>
      <c r="Q76">
        <v>2</v>
      </c>
      <c r="R76" t="s">
        <v>28</v>
      </c>
      <c r="S76" s="3">
        <f t="shared" si="8"/>
        <v>720</v>
      </c>
      <c r="T76" s="3">
        <f t="shared" si="9"/>
        <v>715</v>
      </c>
      <c r="U76" s="3">
        <f t="shared" si="10"/>
        <v>5</v>
      </c>
      <c r="V76" s="8">
        <f t="shared" si="11"/>
        <v>6.9444444444444441E-3</v>
      </c>
    </row>
    <row r="77" spans="1:22" x14ac:dyDescent="0.3">
      <c r="A77" t="s">
        <v>222</v>
      </c>
      <c r="B77" s="13">
        <v>45890</v>
      </c>
      <c r="C77" s="13" t="str">
        <f t="shared" si="6"/>
        <v>August</v>
      </c>
      <c r="D77" s="13" t="str">
        <f t="shared" si="7"/>
        <v>2025</v>
      </c>
      <c r="E77" t="s">
        <v>223</v>
      </c>
      <c r="F77" t="s">
        <v>22</v>
      </c>
      <c r="G77" t="s">
        <v>23</v>
      </c>
      <c r="H77" t="s">
        <v>97</v>
      </c>
      <c r="I77" t="s">
        <v>207</v>
      </c>
      <c r="J77" t="s">
        <v>40</v>
      </c>
      <c r="K77" s="5">
        <v>35</v>
      </c>
      <c r="L77" s="3">
        <v>70</v>
      </c>
      <c r="M77">
        <v>1</v>
      </c>
      <c r="N77">
        <v>25</v>
      </c>
      <c r="O77" s="3">
        <v>5</v>
      </c>
      <c r="P77" t="s">
        <v>35</v>
      </c>
      <c r="Q77">
        <v>2</v>
      </c>
      <c r="R77" t="s">
        <v>28</v>
      </c>
      <c r="S77" s="3">
        <f t="shared" si="8"/>
        <v>52.5</v>
      </c>
      <c r="T77" s="3">
        <f t="shared" si="9"/>
        <v>40</v>
      </c>
      <c r="U77" s="3">
        <f t="shared" si="10"/>
        <v>12.5</v>
      </c>
      <c r="V77" s="8">
        <f t="shared" si="11"/>
        <v>0.23809523809523808</v>
      </c>
    </row>
    <row r="78" spans="1:22" x14ac:dyDescent="0.3">
      <c r="A78" t="s">
        <v>224</v>
      </c>
      <c r="B78" s="13">
        <v>45891</v>
      </c>
      <c r="C78" s="13" t="str">
        <f t="shared" si="6"/>
        <v>August</v>
      </c>
      <c r="D78" s="13" t="str">
        <f t="shared" si="7"/>
        <v>2025</v>
      </c>
      <c r="E78" t="s">
        <v>225</v>
      </c>
      <c r="F78" t="s">
        <v>22</v>
      </c>
      <c r="G78" t="s">
        <v>71</v>
      </c>
      <c r="H78" t="s">
        <v>44</v>
      </c>
      <c r="I78" t="s">
        <v>226</v>
      </c>
      <c r="J78" t="s">
        <v>50</v>
      </c>
      <c r="K78" s="5">
        <v>12</v>
      </c>
      <c r="L78" s="3">
        <v>30</v>
      </c>
      <c r="M78">
        <v>3</v>
      </c>
      <c r="N78">
        <v>20</v>
      </c>
      <c r="O78" s="3">
        <v>6</v>
      </c>
      <c r="P78" t="s">
        <v>45</v>
      </c>
      <c r="Q78">
        <v>5</v>
      </c>
      <c r="R78" t="s">
        <v>28</v>
      </c>
      <c r="S78" s="3">
        <f t="shared" si="8"/>
        <v>72</v>
      </c>
      <c r="T78" s="3">
        <f t="shared" si="9"/>
        <v>42</v>
      </c>
      <c r="U78" s="3">
        <f t="shared" si="10"/>
        <v>30</v>
      </c>
      <c r="V78" s="8">
        <f t="shared" si="11"/>
        <v>0.41666666666666669</v>
      </c>
    </row>
    <row r="79" spans="1:22" x14ac:dyDescent="0.3">
      <c r="A79" t="s">
        <v>227</v>
      </c>
      <c r="B79" s="13">
        <v>45892</v>
      </c>
      <c r="C79" s="13" t="str">
        <f t="shared" si="6"/>
        <v>August</v>
      </c>
      <c r="D79" s="13" t="str">
        <f t="shared" si="7"/>
        <v>2025</v>
      </c>
      <c r="E79" t="s">
        <v>228</v>
      </c>
      <c r="F79" t="s">
        <v>22</v>
      </c>
      <c r="G79" t="s">
        <v>31</v>
      </c>
      <c r="H79" t="s">
        <v>117</v>
      </c>
      <c r="I79" t="s">
        <v>57</v>
      </c>
      <c r="J79" t="s">
        <v>58</v>
      </c>
      <c r="K79" s="5">
        <v>450</v>
      </c>
      <c r="L79" s="3">
        <v>620</v>
      </c>
      <c r="M79">
        <v>3</v>
      </c>
      <c r="N79">
        <v>15</v>
      </c>
      <c r="O79" s="3">
        <v>16</v>
      </c>
      <c r="P79" t="s">
        <v>54</v>
      </c>
      <c r="Q79">
        <v>5</v>
      </c>
      <c r="R79" t="s">
        <v>28</v>
      </c>
      <c r="S79" s="3">
        <f t="shared" si="8"/>
        <v>1581</v>
      </c>
      <c r="T79" s="3">
        <f t="shared" si="9"/>
        <v>1366</v>
      </c>
      <c r="U79" s="3">
        <f t="shared" si="10"/>
        <v>215</v>
      </c>
      <c r="V79" s="8">
        <f t="shared" si="11"/>
        <v>0.1359898798228969</v>
      </c>
    </row>
    <row r="80" spans="1:22" x14ac:dyDescent="0.3">
      <c r="A80" t="s">
        <v>229</v>
      </c>
      <c r="B80" s="13">
        <v>45893</v>
      </c>
      <c r="C80" s="13" t="str">
        <f t="shared" si="6"/>
        <v>August</v>
      </c>
      <c r="D80" s="13" t="str">
        <f t="shared" si="7"/>
        <v>2025</v>
      </c>
      <c r="E80" t="s">
        <v>230</v>
      </c>
      <c r="F80" t="s">
        <v>38</v>
      </c>
      <c r="G80" t="s">
        <v>23</v>
      </c>
      <c r="H80" t="s">
        <v>81</v>
      </c>
      <c r="I80" t="s">
        <v>226</v>
      </c>
      <c r="J80" t="s">
        <v>50</v>
      </c>
      <c r="K80" s="5">
        <v>12</v>
      </c>
      <c r="L80" s="3">
        <v>30</v>
      </c>
      <c r="M80">
        <v>5</v>
      </c>
      <c r="N80">
        <v>20</v>
      </c>
      <c r="O80" s="3">
        <v>9</v>
      </c>
      <c r="P80" t="s">
        <v>35</v>
      </c>
      <c r="Q80">
        <v>2</v>
      </c>
      <c r="R80" t="s">
        <v>28</v>
      </c>
      <c r="S80" s="3">
        <f t="shared" si="8"/>
        <v>120</v>
      </c>
      <c r="T80" s="3">
        <f t="shared" si="9"/>
        <v>69</v>
      </c>
      <c r="U80" s="3">
        <f t="shared" si="10"/>
        <v>51</v>
      </c>
      <c r="V80" s="8">
        <f t="shared" si="11"/>
        <v>0.42499999999999999</v>
      </c>
    </row>
    <row r="81" spans="1:22" x14ac:dyDescent="0.3">
      <c r="A81" t="s">
        <v>231</v>
      </c>
      <c r="B81" s="13">
        <v>45894</v>
      </c>
      <c r="C81" s="13" t="str">
        <f t="shared" si="6"/>
        <v>August</v>
      </c>
      <c r="D81" s="13" t="str">
        <f t="shared" si="7"/>
        <v>2025</v>
      </c>
      <c r="E81" t="s">
        <v>232</v>
      </c>
      <c r="F81" t="s">
        <v>22</v>
      </c>
      <c r="G81" t="s">
        <v>71</v>
      </c>
      <c r="H81" t="s">
        <v>68</v>
      </c>
      <c r="I81" t="s">
        <v>88</v>
      </c>
      <c r="J81" t="s">
        <v>34</v>
      </c>
      <c r="K81" s="5">
        <v>22</v>
      </c>
      <c r="L81" s="3">
        <v>60</v>
      </c>
      <c r="M81">
        <v>1</v>
      </c>
      <c r="N81">
        <v>15</v>
      </c>
      <c r="O81" s="3">
        <v>7</v>
      </c>
      <c r="P81" t="s">
        <v>27</v>
      </c>
      <c r="Q81">
        <v>5</v>
      </c>
      <c r="R81" t="s">
        <v>28</v>
      </c>
      <c r="S81" s="3">
        <f t="shared" si="8"/>
        <v>51</v>
      </c>
      <c r="T81" s="3">
        <f t="shared" si="9"/>
        <v>29</v>
      </c>
      <c r="U81" s="3">
        <f t="shared" si="10"/>
        <v>22</v>
      </c>
      <c r="V81" s="8">
        <f t="shared" si="11"/>
        <v>0.43137254901960786</v>
      </c>
    </row>
    <row r="82" spans="1:22" x14ac:dyDescent="0.3">
      <c r="A82" t="s">
        <v>233</v>
      </c>
      <c r="B82" s="13">
        <v>45895</v>
      </c>
      <c r="C82" s="13" t="str">
        <f t="shared" si="6"/>
        <v>August</v>
      </c>
      <c r="D82" s="13" t="str">
        <f t="shared" si="7"/>
        <v>2025</v>
      </c>
      <c r="E82" t="s">
        <v>234</v>
      </c>
      <c r="F82" t="s">
        <v>22</v>
      </c>
      <c r="G82" t="s">
        <v>71</v>
      </c>
      <c r="H82" t="s">
        <v>44</v>
      </c>
      <c r="I82" t="s">
        <v>25</v>
      </c>
      <c r="J82" t="s">
        <v>26</v>
      </c>
      <c r="K82" s="5">
        <v>35</v>
      </c>
      <c r="L82" s="3">
        <v>70</v>
      </c>
      <c r="M82">
        <v>4</v>
      </c>
      <c r="N82">
        <v>20</v>
      </c>
      <c r="O82" s="3">
        <v>14</v>
      </c>
      <c r="P82" t="s">
        <v>54</v>
      </c>
      <c r="Q82">
        <v>3</v>
      </c>
      <c r="R82" t="s">
        <v>28</v>
      </c>
      <c r="S82" s="3">
        <f t="shared" si="8"/>
        <v>224</v>
      </c>
      <c r="T82" s="3">
        <f t="shared" si="9"/>
        <v>154</v>
      </c>
      <c r="U82" s="3">
        <f t="shared" si="10"/>
        <v>70</v>
      </c>
      <c r="V82" s="8">
        <f t="shared" si="11"/>
        <v>0.3125</v>
      </c>
    </row>
    <row r="83" spans="1:22" x14ac:dyDescent="0.3">
      <c r="A83" t="s">
        <v>235</v>
      </c>
      <c r="B83" s="13">
        <v>45896</v>
      </c>
      <c r="C83" s="13" t="str">
        <f t="shared" si="6"/>
        <v>August</v>
      </c>
      <c r="D83" s="13" t="str">
        <f t="shared" si="7"/>
        <v>2025</v>
      </c>
      <c r="E83" t="s">
        <v>228</v>
      </c>
      <c r="F83" t="s">
        <v>53</v>
      </c>
      <c r="G83" t="s">
        <v>23</v>
      </c>
      <c r="H83" t="s">
        <v>24</v>
      </c>
      <c r="I83" t="s">
        <v>154</v>
      </c>
      <c r="J83" t="s">
        <v>40</v>
      </c>
      <c r="K83" s="5">
        <v>10</v>
      </c>
      <c r="L83" s="3">
        <v>25</v>
      </c>
      <c r="M83">
        <v>1</v>
      </c>
      <c r="N83">
        <v>20</v>
      </c>
      <c r="O83" s="3">
        <v>12</v>
      </c>
      <c r="P83" t="s">
        <v>27</v>
      </c>
      <c r="Q83">
        <v>3</v>
      </c>
      <c r="R83" t="s">
        <v>28</v>
      </c>
      <c r="S83" s="3">
        <f t="shared" si="8"/>
        <v>20</v>
      </c>
      <c r="T83" s="3">
        <f t="shared" si="9"/>
        <v>22</v>
      </c>
      <c r="U83" s="3">
        <f t="shared" si="10"/>
        <v>-2</v>
      </c>
      <c r="V83" s="8">
        <f t="shared" si="11"/>
        <v>-0.1</v>
      </c>
    </row>
    <row r="84" spans="1:22" x14ac:dyDescent="0.3">
      <c r="A84" t="s">
        <v>236</v>
      </c>
      <c r="B84" s="13">
        <v>45897</v>
      </c>
      <c r="C84" s="13" t="str">
        <f t="shared" si="6"/>
        <v>August</v>
      </c>
      <c r="D84" s="13" t="str">
        <f t="shared" si="7"/>
        <v>2025</v>
      </c>
      <c r="E84" t="s">
        <v>237</v>
      </c>
      <c r="F84" t="s">
        <v>53</v>
      </c>
      <c r="G84" t="s">
        <v>23</v>
      </c>
      <c r="H84" t="s">
        <v>91</v>
      </c>
      <c r="I84" t="s">
        <v>82</v>
      </c>
      <c r="J84" t="s">
        <v>50</v>
      </c>
      <c r="K84" s="5">
        <v>15</v>
      </c>
      <c r="L84" s="3">
        <v>35</v>
      </c>
      <c r="M84">
        <v>4</v>
      </c>
      <c r="N84">
        <v>5</v>
      </c>
      <c r="O84" s="3">
        <v>7</v>
      </c>
      <c r="P84" t="s">
        <v>27</v>
      </c>
      <c r="Q84">
        <v>4</v>
      </c>
      <c r="R84" t="s">
        <v>28</v>
      </c>
      <c r="S84" s="3">
        <f t="shared" si="8"/>
        <v>133</v>
      </c>
      <c r="T84" s="3">
        <f t="shared" si="9"/>
        <v>67</v>
      </c>
      <c r="U84" s="3">
        <f t="shared" si="10"/>
        <v>66</v>
      </c>
      <c r="V84" s="8">
        <f t="shared" si="11"/>
        <v>0.49624060150375937</v>
      </c>
    </row>
    <row r="85" spans="1:22" x14ac:dyDescent="0.3">
      <c r="A85" t="s">
        <v>238</v>
      </c>
      <c r="B85" s="13">
        <v>45898</v>
      </c>
      <c r="C85" s="13" t="str">
        <f t="shared" si="6"/>
        <v>August</v>
      </c>
      <c r="D85" s="13" t="str">
        <f t="shared" si="7"/>
        <v>2025</v>
      </c>
      <c r="E85" t="s">
        <v>47</v>
      </c>
      <c r="F85" t="s">
        <v>53</v>
      </c>
      <c r="G85" t="s">
        <v>43</v>
      </c>
      <c r="H85" t="s">
        <v>48</v>
      </c>
      <c r="I85" t="s">
        <v>226</v>
      </c>
      <c r="J85" t="s">
        <v>50</v>
      </c>
      <c r="K85" s="5">
        <v>12</v>
      </c>
      <c r="L85" s="3">
        <v>30</v>
      </c>
      <c r="M85">
        <v>2</v>
      </c>
      <c r="N85">
        <v>25</v>
      </c>
      <c r="O85" s="3">
        <v>5</v>
      </c>
      <c r="P85" t="s">
        <v>45</v>
      </c>
      <c r="Q85">
        <v>2</v>
      </c>
      <c r="R85" t="s">
        <v>28</v>
      </c>
      <c r="S85" s="3">
        <f t="shared" si="8"/>
        <v>45</v>
      </c>
      <c r="T85" s="3">
        <f t="shared" si="9"/>
        <v>29</v>
      </c>
      <c r="U85" s="3">
        <f t="shared" si="10"/>
        <v>16</v>
      </c>
      <c r="V85" s="8">
        <f t="shared" si="11"/>
        <v>0.35555555555555557</v>
      </c>
    </row>
    <row r="86" spans="1:22" x14ac:dyDescent="0.3">
      <c r="A86" t="s">
        <v>239</v>
      </c>
      <c r="B86" s="13">
        <v>45899</v>
      </c>
      <c r="C86" s="13" t="str">
        <f t="shared" si="6"/>
        <v>August</v>
      </c>
      <c r="D86" s="13" t="str">
        <f t="shared" si="7"/>
        <v>2025</v>
      </c>
      <c r="E86" t="s">
        <v>240</v>
      </c>
      <c r="F86" t="s">
        <v>38</v>
      </c>
      <c r="G86" t="s">
        <v>31</v>
      </c>
      <c r="H86" t="s">
        <v>81</v>
      </c>
      <c r="I86" t="s">
        <v>98</v>
      </c>
      <c r="J86" t="s">
        <v>26</v>
      </c>
      <c r="K86" s="5">
        <v>100</v>
      </c>
      <c r="L86" s="3">
        <v>170</v>
      </c>
      <c r="M86">
        <v>2</v>
      </c>
      <c r="N86">
        <v>10</v>
      </c>
      <c r="O86" s="3">
        <v>16</v>
      </c>
      <c r="P86" t="s">
        <v>27</v>
      </c>
      <c r="Q86">
        <v>6</v>
      </c>
      <c r="R86" t="s">
        <v>28</v>
      </c>
      <c r="S86" s="3">
        <f t="shared" si="8"/>
        <v>306</v>
      </c>
      <c r="T86" s="3">
        <f t="shared" si="9"/>
        <v>216</v>
      </c>
      <c r="U86" s="3">
        <f t="shared" si="10"/>
        <v>90</v>
      </c>
      <c r="V86" s="8">
        <f t="shared" si="11"/>
        <v>0.29411764705882354</v>
      </c>
    </row>
    <row r="87" spans="1:22" x14ac:dyDescent="0.3">
      <c r="A87" t="s">
        <v>241</v>
      </c>
      <c r="B87" s="13">
        <v>45900</v>
      </c>
      <c r="C87" s="13" t="str">
        <f t="shared" si="6"/>
        <v>August</v>
      </c>
      <c r="D87" s="13" t="str">
        <f t="shared" si="7"/>
        <v>2025</v>
      </c>
      <c r="E87" t="s">
        <v>221</v>
      </c>
      <c r="F87" t="s">
        <v>38</v>
      </c>
      <c r="G87" t="s">
        <v>71</v>
      </c>
      <c r="H87" t="s">
        <v>24</v>
      </c>
      <c r="I87" t="s">
        <v>226</v>
      </c>
      <c r="J87" t="s">
        <v>50</v>
      </c>
      <c r="K87" s="5">
        <v>12</v>
      </c>
      <c r="L87" s="3">
        <v>30</v>
      </c>
      <c r="M87">
        <v>3</v>
      </c>
      <c r="N87">
        <v>15</v>
      </c>
      <c r="O87" s="3">
        <v>14</v>
      </c>
      <c r="P87" t="s">
        <v>35</v>
      </c>
      <c r="Q87">
        <v>2</v>
      </c>
      <c r="R87" t="s">
        <v>28</v>
      </c>
      <c r="S87" s="3">
        <f t="shared" si="8"/>
        <v>76.5</v>
      </c>
      <c r="T87" s="3">
        <f t="shared" si="9"/>
        <v>50</v>
      </c>
      <c r="U87" s="3">
        <f t="shared" si="10"/>
        <v>26.5</v>
      </c>
      <c r="V87" s="8">
        <f t="shared" si="11"/>
        <v>0.34640522875816993</v>
      </c>
    </row>
    <row r="88" spans="1:22" x14ac:dyDescent="0.3">
      <c r="A88" t="s">
        <v>242</v>
      </c>
      <c r="B88" s="13">
        <v>45901</v>
      </c>
      <c r="C88" s="13" t="str">
        <f t="shared" si="6"/>
        <v>September</v>
      </c>
      <c r="D88" s="13" t="str">
        <f t="shared" si="7"/>
        <v>2025</v>
      </c>
      <c r="E88" t="s">
        <v>243</v>
      </c>
      <c r="F88" t="s">
        <v>38</v>
      </c>
      <c r="G88" t="s">
        <v>31</v>
      </c>
      <c r="H88" t="s">
        <v>44</v>
      </c>
      <c r="I88" t="s">
        <v>152</v>
      </c>
      <c r="J88" t="s">
        <v>58</v>
      </c>
      <c r="K88" s="5">
        <v>45</v>
      </c>
      <c r="L88" s="3">
        <v>80</v>
      </c>
      <c r="M88">
        <v>2</v>
      </c>
      <c r="N88">
        <v>20</v>
      </c>
      <c r="O88" s="3">
        <v>14</v>
      </c>
      <c r="P88" t="s">
        <v>35</v>
      </c>
      <c r="Q88">
        <v>7</v>
      </c>
      <c r="R88" t="s">
        <v>28</v>
      </c>
      <c r="S88" s="3">
        <f t="shared" si="8"/>
        <v>128</v>
      </c>
      <c r="T88" s="3">
        <f t="shared" si="9"/>
        <v>104</v>
      </c>
      <c r="U88" s="3">
        <f t="shared" si="10"/>
        <v>24</v>
      </c>
      <c r="V88" s="8">
        <f t="shared" si="11"/>
        <v>0.1875</v>
      </c>
    </row>
    <row r="89" spans="1:22" x14ac:dyDescent="0.3">
      <c r="A89" t="s">
        <v>244</v>
      </c>
      <c r="B89" s="13">
        <v>45902</v>
      </c>
      <c r="C89" s="13" t="str">
        <f t="shared" si="6"/>
        <v>September</v>
      </c>
      <c r="D89" s="13" t="str">
        <f t="shared" si="7"/>
        <v>2025</v>
      </c>
      <c r="E89" t="s">
        <v>245</v>
      </c>
      <c r="F89" t="s">
        <v>22</v>
      </c>
      <c r="G89" t="s">
        <v>23</v>
      </c>
      <c r="H89" t="s">
        <v>64</v>
      </c>
      <c r="I89" t="s">
        <v>207</v>
      </c>
      <c r="J89" t="s">
        <v>40</v>
      </c>
      <c r="K89" s="5">
        <v>35</v>
      </c>
      <c r="L89" s="3">
        <v>70</v>
      </c>
      <c r="M89">
        <v>2</v>
      </c>
      <c r="N89">
        <v>15</v>
      </c>
      <c r="O89" s="3">
        <v>9</v>
      </c>
      <c r="P89" t="s">
        <v>27</v>
      </c>
      <c r="Q89">
        <v>4</v>
      </c>
      <c r="R89" t="s">
        <v>28</v>
      </c>
      <c r="S89" s="3">
        <f t="shared" si="8"/>
        <v>119</v>
      </c>
      <c r="T89" s="3">
        <f t="shared" si="9"/>
        <v>79</v>
      </c>
      <c r="U89" s="3">
        <f t="shared" si="10"/>
        <v>40</v>
      </c>
      <c r="V89" s="8">
        <f t="shared" si="11"/>
        <v>0.33613445378151263</v>
      </c>
    </row>
    <row r="90" spans="1:22" x14ac:dyDescent="0.3">
      <c r="A90" t="s">
        <v>246</v>
      </c>
      <c r="B90" s="13">
        <v>45903</v>
      </c>
      <c r="C90" s="13" t="str">
        <f t="shared" si="6"/>
        <v>September</v>
      </c>
      <c r="D90" s="13" t="str">
        <f t="shared" si="7"/>
        <v>2025</v>
      </c>
      <c r="E90" t="s">
        <v>247</v>
      </c>
      <c r="F90" t="s">
        <v>38</v>
      </c>
      <c r="G90" t="s">
        <v>23</v>
      </c>
      <c r="H90" t="s">
        <v>91</v>
      </c>
      <c r="I90" t="s">
        <v>152</v>
      </c>
      <c r="J90" t="s">
        <v>58</v>
      </c>
      <c r="K90" s="5">
        <v>45</v>
      </c>
      <c r="L90" s="3">
        <v>80</v>
      </c>
      <c r="M90">
        <v>5</v>
      </c>
      <c r="N90">
        <v>25</v>
      </c>
      <c r="O90" s="3">
        <v>15</v>
      </c>
      <c r="P90" t="s">
        <v>45</v>
      </c>
      <c r="Q90">
        <v>5</v>
      </c>
      <c r="R90" t="s">
        <v>28</v>
      </c>
      <c r="S90" s="3">
        <f t="shared" si="8"/>
        <v>300</v>
      </c>
      <c r="T90" s="3">
        <f t="shared" si="9"/>
        <v>240</v>
      </c>
      <c r="U90" s="3">
        <f t="shared" si="10"/>
        <v>60</v>
      </c>
      <c r="V90" s="8">
        <f t="shared" si="11"/>
        <v>0.2</v>
      </c>
    </row>
    <row r="91" spans="1:22" x14ac:dyDescent="0.3">
      <c r="A91" t="s">
        <v>248</v>
      </c>
      <c r="B91" s="13">
        <v>45904</v>
      </c>
      <c r="C91" s="13" t="str">
        <f t="shared" si="6"/>
        <v>September</v>
      </c>
      <c r="D91" s="13" t="str">
        <f t="shared" si="7"/>
        <v>2025</v>
      </c>
      <c r="E91" t="s">
        <v>151</v>
      </c>
      <c r="F91" t="s">
        <v>38</v>
      </c>
      <c r="G91" t="s">
        <v>71</v>
      </c>
      <c r="H91" t="s">
        <v>48</v>
      </c>
      <c r="I91" t="s">
        <v>132</v>
      </c>
      <c r="J91" t="s">
        <v>40</v>
      </c>
      <c r="K91" s="5">
        <v>18</v>
      </c>
      <c r="L91" s="3">
        <v>40</v>
      </c>
      <c r="M91">
        <v>6</v>
      </c>
      <c r="N91">
        <v>5</v>
      </c>
      <c r="O91" s="3">
        <v>5</v>
      </c>
      <c r="P91" t="s">
        <v>27</v>
      </c>
      <c r="Q91">
        <v>5</v>
      </c>
      <c r="R91" t="s">
        <v>28</v>
      </c>
      <c r="S91" s="3">
        <f t="shared" si="8"/>
        <v>228</v>
      </c>
      <c r="T91" s="3">
        <f t="shared" si="9"/>
        <v>113</v>
      </c>
      <c r="U91" s="3">
        <f t="shared" si="10"/>
        <v>115</v>
      </c>
      <c r="V91" s="8">
        <f t="shared" si="11"/>
        <v>0.50438596491228072</v>
      </c>
    </row>
    <row r="92" spans="1:22" x14ac:dyDescent="0.3">
      <c r="A92" t="s">
        <v>249</v>
      </c>
      <c r="B92" s="13">
        <v>45905</v>
      </c>
      <c r="C92" s="13" t="str">
        <f t="shared" si="6"/>
        <v>September</v>
      </c>
      <c r="D92" s="13" t="str">
        <f t="shared" si="7"/>
        <v>2025</v>
      </c>
      <c r="E92" t="s">
        <v>250</v>
      </c>
      <c r="F92" t="s">
        <v>22</v>
      </c>
      <c r="G92" t="s">
        <v>71</v>
      </c>
      <c r="H92" t="s">
        <v>32</v>
      </c>
      <c r="I92" t="s">
        <v>152</v>
      </c>
      <c r="J92" t="s">
        <v>58</v>
      </c>
      <c r="K92" s="5">
        <v>45</v>
      </c>
      <c r="L92" s="3">
        <v>80</v>
      </c>
      <c r="M92">
        <v>3</v>
      </c>
      <c r="N92">
        <v>5</v>
      </c>
      <c r="O92" s="3">
        <v>10</v>
      </c>
      <c r="P92" t="s">
        <v>35</v>
      </c>
      <c r="Q92">
        <v>5</v>
      </c>
      <c r="R92" t="s">
        <v>28</v>
      </c>
      <c r="S92" s="3">
        <f t="shared" si="8"/>
        <v>228</v>
      </c>
      <c r="T92" s="3">
        <f t="shared" si="9"/>
        <v>145</v>
      </c>
      <c r="U92" s="3">
        <f t="shared" si="10"/>
        <v>83</v>
      </c>
      <c r="V92" s="8">
        <f t="shared" si="11"/>
        <v>0.36403508771929827</v>
      </c>
    </row>
    <row r="93" spans="1:22" x14ac:dyDescent="0.3">
      <c r="A93" t="s">
        <v>251</v>
      </c>
      <c r="B93" s="13">
        <v>45906</v>
      </c>
      <c r="C93" s="13" t="str">
        <f t="shared" si="6"/>
        <v>September</v>
      </c>
      <c r="D93" s="13" t="str">
        <f t="shared" si="7"/>
        <v>2025</v>
      </c>
      <c r="E93" t="s">
        <v>209</v>
      </c>
      <c r="F93" t="s">
        <v>22</v>
      </c>
      <c r="G93" t="s">
        <v>31</v>
      </c>
      <c r="H93" t="s">
        <v>24</v>
      </c>
      <c r="I93" t="s">
        <v>98</v>
      </c>
      <c r="J93" t="s">
        <v>26</v>
      </c>
      <c r="K93" s="5">
        <v>100</v>
      </c>
      <c r="L93" s="3">
        <v>170</v>
      </c>
      <c r="M93">
        <v>3</v>
      </c>
      <c r="N93">
        <v>10</v>
      </c>
      <c r="O93" s="3">
        <v>18</v>
      </c>
      <c r="P93" t="s">
        <v>27</v>
      </c>
      <c r="Q93">
        <v>4</v>
      </c>
      <c r="R93" t="s">
        <v>28</v>
      </c>
      <c r="S93" s="3">
        <f t="shared" si="8"/>
        <v>459</v>
      </c>
      <c r="T93" s="3">
        <f t="shared" si="9"/>
        <v>318</v>
      </c>
      <c r="U93" s="3">
        <f t="shared" si="10"/>
        <v>141</v>
      </c>
      <c r="V93" s="8">
        <f t="shared" si="11"/>
        <v>0.30718954248366015</v>
      </c>
    </row>
    <row r="94" spans="1:22" x14ac:dyDescent="0.3">
      <c r="A94" t="s">
        <v>252</v>
      </c>
      <c r="B94" s="13">
        <v>45907</v>
      </c>
      <c r="C94" s="13" t="str">
        <f t="shared" si="6"/>
        <v>September</v>
      </c>
      <c r="D94" s="13" t="str">
        <f t="shared" si="7"/>
        <v>2025</v>
      </c>
      <c r="E94" t="s">
        <v>253</v>
      </c>
      <c r="F94" t="s">
        <v>38</v>
      </c>
      <c r="G94" t="s">
        <v>43</v>
      </c>
      <c r="H94" t="s">
        <v>97</v>
      </c>
      <c r="I94" t="s">
        <v>57</v>
      </c>
      <c r="J94" t="s">
        <v>58</v>
      </c>
      <c r="K94" s="5">
        <v>450</v>
      </c>
      <c r="L94" s="3">
        <v>620</v>
      </c>
      <c r="M94">
        <v>3</v>
      </c>
      <c r="N94">
        <v>0</v>
      </c>
      <c r="O94" s="3">
        <v>7</v>
      </c>
      <c r="P94" t="s">
        <v>35</v>
      </c>
      <c r="Q94">
        <v>3</v>
      </c>
      <c r="R94" t="s">
        <v>28</v>
      </c>
      <c r="S94" s="3">
        <f t="shared" si="8"/>
        <v>1860</v>
      </c>
      <c r="T94" s="3">
        <f t="shared" si="9"/>
        <v>1357</v>
      </c>
      <c r="U94" s="3">
        <f t="shared" si="10"/>
        <v>503</v>
      </c>
      <c r="V94" s="8">
        <f t="shared" si="11"/>
        <v>0.27043010752688174</v>
      </c>
    </row>
    <row r="95" spans="1:22" x14ac:dyDescent="0.3">
      <c r="A95" t="s">
        <v>254</v>
      </c>
      <c r="B95" s="13">
        <v>45908</v>
      </c>
      <c r="C95" s="13" t="str">
        <f t="shared" si="6"/>
        <v>September</v>
      </c>
      <c r="D95" s="13" t="str">
        <f t="shared" si="7"/>
        <v>2025</v>
      </c>
      <c r="E95" t="s">
        <v>255</v>
      </c>
      <c r="F95" t="s">
        <v>22</v>
      </c>
      <c r="G95" t="s">
        <v>31</v>
      </c>
      <c r="H95" t="s">
        <v>68</v>
      </c>
      <c r="I95" t="s">
        <v>94</v>
      </c>
      <c r="J95" t="s">
        <v>34</v>
      </c>
      <c r="K95" s="5">
        <v>8</v>
      </c>
      <c r="L95" s="3">
        <v>25</v>
      </c>
      <c r="M95">
        <v>1</v>
      </c>
      <c r="N95">
        <v>20</v>
      </c>
      <c r="O95" s="3">
        <v>12</v>
      </c>
      <c r="P95" t="s">
        <v>27</v>
      </c>
      <c r="Q95">
        <v>5</v>
      </c>
      <c r="R95" t="s">
        <v>28</v>
      </c>
      <c r="S95" s="3">
        <f t="shared" si="8"/>
        <v>20</v>
      </c>
      <c r="T95" s="3">
        <f t="shared" si="9"/>
        <v>20</v>
      </c>
      <c r="U95" s="3">
        <f t="shared" si="10"/>
        <v>0</v>
      </c>
      <c r="V95" s="8">
        <f t="shared" si="11"/>
        <v>0</v>
      </c>
    </row>
    <row r="96" spans="1:22" x14ac:dyDescent="0.3">
      <c r="A96" t="s">
        <v>256</v>
      </c>
      <c r="B96" s="13">
        <v>45909</v>
      </c>
      <c r="C96" s="13" t="str">
        <f t="shared" si="6"/>
        <v>September</v>
      </c>
      <c r="D96" s="13" t="str">
        <f t="shared" si="7"/>
        <v>2025</v>
      </c>
      <c r="E96" t="s">
        <v>257</v>
      </c>
      <c r="F96" t="s">
        <v>22</v>
      </c>
      <c r="G96" t="s">
        <v>43</v>
      </c>
      <c r="H96" t="s">
        <v>44</v>
      </c>
      <c r="I96" t="s">
        <v>103</v>
      </c>
      <c r="J96" t="s">
        <v>26</v>
      </c>
      <c r="K96" s="5">
        <v>20</v>
      </c>
      <c r="L96" s="3">
        <v>45</v>
      </c>
      <c r="M96">
        <v>2</v>
      </c>
      <c r="N96">
        <v>25</v>
      </c>
      <c r="O96" s="3">
        <v>14</v>
      </c>
      <c r="P96" t="s">
        <v>54</v>
      </c>
      <c r="Q96">
        <v>5</v>
      </c>
      <c r="R96" t="s">
        <v>28</v>
      </c>
      <c r="S96" s="3">
        <f t="shared" si="8"/>
        <v>67.5</v>
      </c>
      <c r="T96" s="3">
        <f t="shared" si="9"/>
        <v>54</v>
      </c>
      <c r="U96" s="3">
        <f t="shared" si="10"/>
        <v>13.5</v>
      </c>
      <c r="V96" s="8">
        <f t="shared" si="11"/>
        <v>0.2</v>
      </c>
    </row>
    <row r="97" spans="1:22" x14ac:dyDescent="0.3">
      <c r="A97" t="s">
        <v>258</v>
      </c>
      <c r="B97" s="13">
        <v>45910</v>
      </c>
      <c r="C97" s="13" t="str">
        <f t="shared" si="6"/>
        <v>September</v>
      </c>
      <c r="D97" s="13" t="str">
        <f t="shared" si="7"/>
        <v>2025</v>
      </c>
      <c r="E97" t="s">
        <v>259</v>
      </c>
      <c r="F97" t="s">
        <v>22</v>
      </c>
      <c r="G97" t="s">
        <v>23</v>
      </c>
      <c r="H97" t="s">
        <v>24</v>
      </c>
      <c r="I97" t="s">
        <v>154</v>
      </c>
      <c r="J97" t="s">
        <v>40</v>
      </c>
      <c r="K97" s="5">
        <v>10</v>
      </c>
      <c r="L97" s="3">
        <v>25</v>
      </c>
      <c r="M97">
        <v>4</v>
      </c>
      <c r="N97">
        <v>20</v>
      </c>
      <c r="O97" s="3">
        <v>8</v>
      </c>
      <c r="P97" t="s">
        <v>35</v>
      </c>
      <c r="Q97">
        <v>5</v>
      </c>
      <c r="R97" t="s">
        <v>28</v>
      </c>
      <c r="S97" s="3">
        <f t="shared" si="8"/>
        <v>80</v>
      </c>
      <c r="T97" s="3">
        <f t="shared" si="9"/>
        <v>48</v>
      </c>
      <c r="U97" s="3">
        <f t="shared" si="10"/>
        <v>32</v>
      </c>
      <c r="V97" s="8">
        <f t="shared" si="11"/>
        <v>0.4</v>
      </c>
    </row>
    <row r="98" spans="1:22" x14ac:dyDescent="0.3">
      <c r="A98" t="s">
        <v>260</v>
      </c>
      <c r="B98" s="13">
        <v>45911</v>
      </c>
      <c r="C98" s="13" t="str">
        <f t="shared" si="6"/>
        <v>September</v>
      </c>
      <c r="D98" s="13" t="str">
        <f t="shared" si="7"/>
        <v>2025</v>
      </c>
      <c r="E98" t="s">
        <v>261</v>
      </c>
      <c r="F98" t="s">
        <v>22</v>
      </c>
      <c r="G98" t="s">
        <v>71</v>
      </c>
      <c r="H98" t="s">
        <v>81</v>
      </c>
      <c r="I98" t="s">
        <v>226</v>
      </c>
      <c r="J98" t="s">
        <v>50</v>
      </c>
      <c r="K98" s="5">
        <v>12</v>
      </c>
      <c r="L98" s="3">
        <v>30</v>
      </c>
      <c r="M98">
        <v>4</v>
      </c>
      <c r="N98">
        <v>20</v>
      </c>
      <c r="O98" s="3">
        <v>8</v>
      </c>
      <c r="P98" t="s">
        <v>54</v>
      </c>
      <c r="Q98">
        <v>2</v>
      </c>
      <c r="R98" t="s">
        <v>28</v>
      </c>
      <c r="S98" s="3">
        <f t="shared" si="8"/>
        <v>96</v>
      </c>
      <c r="T98" s="3">
        <f t="shared" si="9"/>
        <v>56</v>
      </c>
      <c r="U98" s="3">
        <f t="shared" si="10"/>
        <v>40</v>
      </c>
      <c r="V98" s="8">
        <f t="shared" si="11"/>
        <v>0.41666666666666669</v>
      </c>
    </row>
    <row r="99" spans="1:22" x14ac:dyDescent="0.3">
      <c r="A99" t="s">
        <v>262</v>
      </c>
      <c r="B99" s="13">
        <v>45912</v>
      </c>
      <c r="C99" s="13" t="str">
        <f t="shared" si="6"/>
        <v>September</v>
      </c>
      <c r="D99" s="13" t="str">
        <f t="shared" si="7"/>
        <v>2025</v>
      </c>
      <c r="E99" t="s">
        <v>263</v>
      </c>
      <c r="F99" t="s">
        <v>22</v>
      </c>
      <c r="G99" t="s">
        <v>71</v>
      </c>
      <c r="H99" t="s">
        <v>64</v>
      </c>
      <c r="I99" t="s">
        <v>173</v>
      </c>
      <c r="J99" t="s">
        <v>50</v>
      </c>
      <c r="K99" s="5">
        <v>30</v>
      </c>
      <c r="L99" s="3">
        <v>60</v>
      </c>
      <c r="M99">
        <v>1</v>
      </c>
      <c r="N99">
        <v>0</v>
      </c>
      <c r="O99" s="3">
        <v>12</v>
      </c>
      <c r="P99" t="s">
        <v>35</v>
      </c>
      <c r="Q99">
        <v>4</v>
      </c>
      <c r="R99" t="s">
        <v>28</v>
      </c>
      <c r="S99" s="3">
        <f t="shared" si="8"/>
        <v>60</v>
      </c>
      <c r="T99" s="3">
        <f t="shared" si="9"/>
        <v>42</v>
      </c>
      <c r="U99" s="3">
        <f t="shared" si="10"/>
        <v>18</v>
      </c>
      <c r="V99" s="8">
        <f t="shared" si="11"/>
        <v>0.3</v>
      </c>
    </row>
    <row r="100" spans="1:22" x14ac:dyDescent="0.3">
      <c r="A100" t="s">
        <v>264</v>
      </c>
      <c r="B100" s="13">
        <v>45913</v>
      </c>
      <c r="C100" s="13" t="str">
        <f t="shared" si="6"/>
        <v>September</v>
      </c>
      <c r="D100" s="13" t="str">
        <f t="shared" si="7"/>
        <v>2025</v>
      </c>
      <c r="E100" t="s">
        <v>265</v>
      </c>
      <c r="F100" t="s">
        <v>22</v>
      </c>
      <c r="G100" t="s">
        <v>71</v>
      </c>
      <c r="H100" t="s">
        <v>64</v>
      </c>
      <c r="I100" t="s">
        <v>146</v>
      </c>
      <c r="J100" t="s">
        <v>26</v>
      </c>
      <c r="K100" s="5">
        <v>50</v>
      </c>
      <c r="L100" s="3">
        <v>95</v>
      </c>
      <c r="M100">
        <v>4</v>
      </c>
      <c r="N100">
        <v>0</v>
      </c>
      <c r="O100" s="3">
        <v>5</v>
      </c>
      <c r="P100" t="s">
        <v>45</v>
      </c>
      <c r="Q100">
        <v>5</v>
      </c>
      <c r="R100" t="s">
        <v>28</v>
      </c>
      <c r="S100" s="3">
        <f t="shared" si="8"/>
        <v>380</v>
      </c>
      <c r="T100" s="3">
        <f t="shared" si="9"/>
        <v>205</v>
      </c>
      <c r="U100" s="3">
        <f t="shared" si="10"/>
        <v>175</v>
      </c>
      <c r="V100" s="8">
        <f t="shared" si="11"/>
        <v>0.46052631578947367</v>
      </c>
    </row>
    <row r="101" spans="1:22" x14ac:dyDescent="0.3">
      <c r="A101" t="s">
        <v>266</v>
      </c>
      <c r="B101" s="13">
        <v>45914</v>
      </c>
      <c r="C101" s="13" t="str">
        <f t="shared" si="6"/>
        <v>September</v>
      </c>
      <c r="D101" s="13" t="str">
        <f t="shared" si="7"/>
        <v>2025</v>
      </c>
      <c r="E101" t="s">
        <v>267</v>
      </c>
      <c r="F101" t="s">
        <v>22</v>
      </c>
      <c r="G101" t="s">
        <v>43</v>
      </c>
      <c r="H101" t="s">
        <v>44</v>
      </c>
      <c r="I101" t="s">
        <v>112</v>
      </c>
      <c r="J101" t="s">
        <v>58</v>
      </c>
      <c r="K101" s="5">
        <v>70</v>
      </c>
      <c r="L101" s="3">
        <v>110</v>
      </c>
      <c r="M101">
        <v>3</v>
      </c>
      <c r="N101">
        <v>5</v>
      </c>
      <c r="O101" s="3">
        <v>5</v>
      </c>
      <c r="P101" t="s">
        <v>45</v>
      </c>
      <c r="Q101">
        <v>4</v>
      </c>
      <c r="R101" t="s">
        <v>202</v>
      </c>
      <c r="S101" s="3">
        <f t="shared" si="8"/>
        <v>313.5</v>
      </c>
      <c r="T101" s="3">
        <f t="shared" si="9"/>
        <v>215</v>
      </c>
      <c r="U101" s="3">
        <f t="shared" si="10"/>
        <v>98.5</v>
      </c>
      <c r="V101" s="8">
        <f t="shared" si="11"/>
        <v>0.31419457735247208</v>
      </c>
    </row>
    <row r="102" spans="1:22" x14ac:dyDescent="0.3">
      <c r="A102" t="s">
        <v>268</v>
      </c>
      <c r="B102" s="13">
        <v>45915</v>
      </c>
      <c r="C102" s="13" t="str">
        <f t="shared" si="6"/>
        <v>September</v>
      </c>
      <c r="D102" s="13" t="str">
        <f t="shared" si="7"/>
        <v>2025</v>
      </c>
      <c r="E102" t="s">
        <v>255</v>
      </c>
      <c r="F102" t="s">
        <v>38</v>
      </c>
      <c r="G102" t="s">
        <v>23</v>
      </c>
      <c r="H102" t="s">
        <v>48</v>
      </c>
      <c r="I102" t="s">
        <v>39</v>
      </c>
      <c r="J102" t="s">
        <v>40</v>
      </c>
      <c r="K102" s="5">
        <v>25</v>
      </c>
      <c r="L102" s="3">
        <v>55</v>
      </c>
      <c r="M102">
        <v>7</v>
      </c>
      <c r="N102">
        <v>10</v>
      </c>
      <c r="O102" s="3">
        <v>13</v>
      </c>
      <c r="P102" t="s">
        <v>45</v>
      </c>
      <c r="Q102">
        <v>2</v>
      </c>
      <c r="R102" t="s">
        <v>28</v>
      </c>
      <c r="S102" s="3">
        <f t="shared" si="8"/>
        <v>346.5</v>
      </c>
      <c r="T102" s="3">
        <f t="shared" si="9"/>
        <v>188</v>
      </c>
      <c r="U102" s="3">
        <f t="shared" si="10"/>
        <v>158.5</v>
      </c>
      <c r="V102" s="8">
        <f t="shared" si="11"/>
        <v>0.45743145743145741</v>
      </c>
    </row>
    <row r="103" spans="1:22" x14ac:dyDescent="0.3">
      <c r="A103" t="s">
        <v>269</v>
      </c>
      <c r="B103" s="13">
        <v>45916</v>
      </c>
      <c r="C103" s="13" t="str">
        <f t="shared" si="6"/>
        <v>September</v>
      </c>
      <c r="D103" s="13" t="str">
        <f t="shared" si="7"/>
        <v>2025</v>
      </c>
      <c r="E103" t="s">
        <v>270</v>
      </c>
      <c r="F103" t="s">
        <v>38</v>
      </c>
      <c r="G103" t="s">
        <v>23</v>
      </c>
      <c r="H103" t="s">
        <v>64</v>
      </c>
      <c r="I103" t="s">
        <v>169</v>
      </c>
      <c r="J103" t="s">
        <v>26</v>
      </c>
      <c r="K103" s="5">
        <v>60</v>
      </c>
      <c r="L103" s="3">
        <v>120</v>
      </c>
      <c r="M103">
        <v>7</v>
      </c>
      <c r="N103">
        <v>15</v>
      </c>
      <c r="O103" s="3">
        <v>7</v>
      </c>
      <c r="P103" t="s">
        <v>35</v>
      </c>
      <c r="Q103">
        <v>3</v>
      </c>
      <c r="R103" t="s">
        <v>28</v>
      </c>
      <c r="S103" s="3">
        <f t="shared" si="8"/>
        <v>714</v>
      </c>
      <c r="T103" s="3">
        <f t="shared" si="9"/>
        <v>427</v>
      </c>
      <c r="U103" s="3">
        <f t="shared" si="10"/>
        <v>287</v>
      </c>
      <c r="V103" s="8">
        <f t="shared" si="11"/>
        <v>0.40196078431372551</v>
      </c>
    </row>
    <row r="104" spans="1:22" x14ac:dyDescent="0.3">
      <c r="A104" t="s">
        <v>271</v>
      </c>
      <c r="B104" s="13">
        <v>45917</v>
      </c>
      <c r="C104" s="13" t="str">
        <f t="shared" si="6"/>
        <v>September</v>
      </c>
      <c r="D104" s="13" t="str">
        <f t="shared" si="7"/>
        <v>2025</v>
      </c>
      <c r="E104" t="s">
        <v>272</v>
      </c>
      <c r="F104" t="s">
        <v>22</v>
      </c>
      <c r="G104" t="s">
        <v>43</v>
      </c>
      <c r="H104" t="s">
        <v>117</v>
      </c>
      <c r="I104" t="s">
        <v>85</v>
      </c>
      <c r="J104" t="s">
        <v>58</v>
      </c>
      <c r="K104" s="5">
        <v>20</v>
      </c>
      <c r="L104" s="3">
        <v>45</v>
      </c>
      <c r="M104">
        <v>1</v>
      </c>
      <c r="N104">
        <v>10</v>
      </c>
      <c r="O104" s="3">
        <v>10</v>
      </c>
      <c r="P104" t="s">
        <v>27</v>
      </c>
      <c r="Q104">
        <v>2</v>
      </c>
      <c r="R104" t="s">
        <v>28</v>
      </c>
      <c r="S104" s="3">
        <f t="shared" si="8"/>
        <v>40.5</v>
      </c>
      <c r="T104" s="3">
        <f t="shared" si="9"/>
        <v>30</v>
      </c>
      <c r="U104" s="3">
        <f t="shared" si="10"/>
        <v>10.5</v>
      </c>
      <c r="V104" s="8">
        <f t="shared" si="11"/>
        <v>0.25925925925925924</v>
      </c>
    </row>
    <row r="105" spans="1:22" x14ac:dyDescent="0.3">
      <c r="A105" t="s">
        <v>273</v>
      </c>
      <c r="B105" s="13">
        <v>45918</v>
      </c>
      <c r="C105" s="13" t="str">
        <f t="shared" si="6"/>
        <v>September</v>
      </c>
      <c r="D105" s="13" t="str">
        <f t="shared" si="7"/>
        <v>2025</v>
      </c>
      <c r="E105" t="s">
        <v>274</v>
      </c>
      <c r="F105" t="s">
        <v>22</v>
      </c>
      <c r="G105" t="s">
        <v>43</v>
      </c>
      <c r="H105" t="s">
        <v>24</v>
      </c>
      <c r="I105" t="s">
        <v>118</v>
      </c>
      <c r="J105" t="s">
        <v>34</v>
      </c>
      <c r="K105" s="5">
        <v>18</v>
      </c>
      <c r="L105" s="3">
        <v>45</v>
      </c>
      <c r="M105">
        <v>4</v>
      </c>
      <c r="N105">
        <v>20</v>
      </c>
      <c r="O105" s="3">
        <v>15</v>
      </c>
      <c r="P105" t="s">
        <v>54</v>
      </c>
      <c r="Q105">
        <v>5</v>
      </c>
      <c r="R105" t="s">
        <v>28</v>
      </c>
      <c r="S105" s="3">
        <f t="shared" si="8"/>
        <v>144</v>
      </c>
      <c r="T105" s="3">
        <f t="shared" si="9"/>
        <v>87</v>
      </c>
      <c r="U105" s="3">
        <f t="shared" si="10"/>
        <v>57</v>
      </c>
      <c r="V105" s="8">
        <f t="shared" si="11"/>
        <v>0.39583333333333331</v>
      </c>
    </row>
    <row r="106" spans="1:22" x14ac:dyDescent="0.3">
      <c r="A106" t="s">
        <v>275</v>
      </c>
      <c r="B106" s="13">
        <v>45919</v>
      </c>
      <c r="C106" s="13" t="str">
        <f t="shared" si="6"/>
        <v>September</v>
      </c>
      <c r="D106" s="13" t="str">
        <f t="shared" si="7"/>
        <v>2025</v>
      </c>
      <c r="E106" t="s">
        <v>200</v>
      </c>
      <c r="F106" t="s">
        <v>22</v>
      </c>
      <c r="G106" t="s">
        <v>23</v>
      </c>
      <c r="H106" t="s">
        <v>81</v>
      </c>
      <c r="I106" t="s">
        <v>88</v>
      </c>
      <c r="J106" t="s">
        <v>34</v>
      </c>
      <c r="K106" s="5">
        <v>22</v>
      </c>
      <c r="L106" s="3">
        <v>60</v>
      </c>
      <c r="M106">
        <v>1</v>
      </c>
      <c r="N106">
        <v>5</v>
      </c>
      <c r="O106" s="3">
        <v>15</v>
      </c>
      <c r="P106" t="s">
        <v>54</v>
      </c>
      <c r="Q106">
        <v>5</v>
      </c>
      <c r="R106" t="s">
        <v>28</v>
      </c>
      <c r="S106" s="3">
        <f t="shared" si="8"/>
        <v>57</v>
      </c>
      <c r="T106" s="3">
        <f t="shared" si="9"/>
        <v>37</v>
      </c>
      <c r="U106" s="3">
        <f t="shared" si="10"/>
        <v>20</v>
      </c>
      <c r="V106" s="8">
        <f t="shared" si="11"/>
        <v>0.35087719298245612</v>
      </c>
    </row>
    <row r="107" spans="1:22" x14ac:dyDescent="0.3">
      <c r="A107" t="s">
        <v>276</v>
      </c>
      <c r="B107" s="13">
        <v>45920</v>
      </c>
      <c r="C107" s="13" t="str">
        <f t="shared" si="6"/>
        <v>September</v>
      </c>
      <c r="D107" s="13" t="str">
        <f t="shared" si="7"/>
        <v>2025</v>
      </c>
      <c r="E107" t="s">
        <v>277</v>
      </c>
      <c r="F107" t="s">
        <v>53</v>
      </c>
      <c r="G107" t="s">
        <v>43</v>
      </c>
      <c r="H107" t="s">
        <v>68</v>
      </c>
      <c r="I107" t="s">
        <v>169</v>
      </c>
      <c r="J107" t="s">
        <v>26</v>
      </c>
      <c r="K107" s="5">
        <v>60</v>
      </c>
      <c r="L107" s="3">
        <v>120</v>
      </c>
      <c r="M107">
        <v>4</v>
      </c>
      <c r="N107">
        <v>25</v>
      </c>
      <c r="O107" s="3">
        <v>6</v>
      </c>
      <c r="P107" t="s">
        <v>54</v>
      </c>
      <c r="Q107">
        <v>3</v>
      </c>
      <c r="R107" t="s">
        <v>28</v>
      </c>
      <c r="S107" s="3">
        <f t="shared" si="8"/>
        <v>360</v>
      </c>
      <c r="T107" s="3">
        <f t="shared" si="9"/>
        <v>246</v>
      </c>
      <c r="U107" s="3">
        <f t="shared" si="10"/>
        <v>114</v>
      </c>
      <c r="V107" s="8">
        <f t="shared" si="11"/>
        <v>0.31666666666666665</v>
      </c>
    </row>
    <row r="108" spans="1:22" x14ac:dyDescent="0.3">
      <c r="A108" t="s">
        <v>278</v>
      </c>
      <c r="B108" s="13">
        <v>45921</v>
      </c>
      <c r="C108" s="13" t="str">
        <f t="shared" si="6"/>
        <v>September</v>
      </c>
      <c r="D108" s="13" t="str">
        <f t="shared" si="7"/>
        <v>2025</v>
      </c>
      <c r="E108" t="s">
        <v>279</v>
      </c>
      <c r="F108" t="s">
        <v>38</v>
      </c>
      <c r="G108" t="s">
        <v>23</v>
      </c>
      <c r="H108" t="s">
        <v>81</v>
      </c>
      <c r="I108" t="s">
        <v>72</v>
      </c>
      <c r="J108" t="s">
        <v>34</v>
      </c>
      <c r="K108" s="5">
        <v>18</v>
      </c>
      <c r="L108" s="3">
        <v>40</v>
      </c>
      <c r="M108">
        <v>6</v>
      </c>
      <c r="N108">
        <v>10</v>
      </c>
      <c r="O108" s="3">
        <v>10</v>
      </c>
      <c r="P108" t="s">
        <v>35</v>
      </c>
      <c r="Q108">
        <v>4</v>
      </c>
      <c r="R108" t="s">
        <v>28</v>
      </c>
      <c r="S108" s="3">
        <f t="shared" si="8"/>
        <v>216</v>
      </c>
      <c r="T108" s="3">
        <f t="shared" si="9"/>
        <v>118</v>
      </c>
      <c r="U108" s="3">
        <f t="shared" si="10"/>
        <v>98</v>
      </c>
      <c r="V108" s="8">
        <f t="shared" si="11"/>
        <v>0.45370370370370372</v>
      </c>
    </row>
    <row r="109" spans="1:22" x14ac:dyDescent="0.3">
      <c r="A109" t="s">
        <v>280</v>
      </c>
      <c r="B109" s="13">
        <v>45922</v>
      </c>
      <c r="C109" s="13" t="str">
        <f t="shared" si="6"/>
        <v>September</v>
      </c>
      <c r="D109" s="13" t="str">
        <f t="shared" si="7"/>
        <v>2025</v>
      </c>
      <c r="E109" t="s">
        <v>21</v>
      </c>
      <c r="F109" t="s">
        <v>22</v>
      </c>
      <c r="G109" t="s">
        <v>31</v>
      </c>
      <c r="H109" t="s">
        <v>68</v>
      </c>
      <c r="I109" t="s">
        <v>154</v>
      </c>
      <c r="J109" t="s">
        <v>40</v>
      </c>
      <c r="K109" s="5">
        <v>10</v>
      </c>
      <c r="L109" s="3">
        <v>25</v>
      </c>
      <c r="M109">
        <v>4</v>
      </c>
      <c r="N109">
        <v>20</v>
      </c>
      <c r="O109" s="3">
        <v>20</v>
      </c>
      <c r="P109" t="s">
        <v>54</v>
      </c>
      <c r="Q109">
        <v>5</v>
      </c>
      <c r="R109" t="s">
        <v>28</v>
      </c>
      <c r="S109" s="3">
        <f t="shared" si="8"/>
        <v>80</v>
      </c>
      <c r="T109" s="3">
        <f t="shared" si="9"/>
        <v>60</v>
      </c>
      <c r="U109" s="3">
        <f t="shared" si="10"/>
        <v>20</v>
      </c>
      <c r="V109" s="8">
        <f t="shared" si="11"/>
        <v>0.25</v>
      </c>
    </row>
    <row r="110" spans="1:22" x14ac:dyDescent="0.3">
      <c r="A110" t="s">
        <v>281</v>
      </c>
      <c r="B110" s="13">
        <v>45923</v>
      </c>
      <c r="C110" s="13" t="str">
        <f t="shared" si="6"/>
        <v>September</v>
      </c>
      <c r="D110" s="13" t="str">
        <f t="shared" si="7"/>
        <v>2025</v>
      </c>
      <c r="E110" t="s">
        <v>282</v>
      </c>
      <c r="F110" t="s">
        <v>22</v>
      </c>
      <c r="G110" t="s">
        <v>31</v>
      </c>
      <c r="H110" t="s">
        <v>117</v>
      </c>
      <c r="I110" t="s">
        <v>207</v>
      </c>
      <c r="J110" t="s">
        <v>40</v>
      </c>
      <c r="K110" s="5">
        <v>35</v>
      </c>
      <c r="L110" s="3">
        <v>70</v>
      </c>
      <c r="M110">
        <v>3</v>
      </c>
      <c r="N110">
        <v>20</v>
      </c>
      <c r="O110" s="3">
        <v>19</v>
      </c>
      <c r="P110" t="s">
        <v>35</v>
      </c>
      <c r="Q110">
        <v>7</v>
      </c>
      <c r="R110" t="s">
        <v>28</v>
      </c>
      <c r="S110" s="3">
        <f t="shared" si="8"/>
        <v>168</v>
      </c>
      <c r="T110" s="3">
        <f t="shared" si="9"/>
        <v>124</v>
      </c>
      <c r="U110" s="3">
        <f t="shared" si="10"/>
        <v>44</v>
      </c>
      <c r="V110" s="8">
        <f t="shared" si="11"/>
        <v>0.26190476190476192</v>
      </c>
    </row>
    <row r="111" spans="1:22" x14ac:dyDescent="0.3">
      <c r="A111" t="s">
        <v>283</v>
      </c>
      <c r="B111" s="13">
        <v>45924</v>
      </c>
      <c r="C111" s="13" t="str">
        <f t="shared" si="6"/>
        <v>September</v>
      </c>
      <c r="D111" s="13" t="str">
        <f t="shared" si="7"/>
        <v>2025</v>
      </c>
      <c r="E111" t="s">
        <v>284</v>
      </c>
      <c r="F111" t="s">
        <v>38</v>
      </c>
      <c r="G111" t="s">
        <v>23</v>
      </c>
      <c r="H111" t="s">
        <v>91</v>
      </c>
      <c r="I111" t="s">
        <v>112</v>
      </c>
      <c r="J111" t="s">
        <v>58</v>
      </c>
      <c r="K111" s="5">
        <v>70</v>
      </c>
      <c r="L111" s="3">
        <v>110</v>
      </c>
      <c r="M111">
        <v>5</v>
      </c>
      <c r="N111">
        <v>0</v>
      </c>
      <c r="O111" s="3">
        <v>9</v>
      </c>
      <c r="P111" t="s">
        <v>27</v>
      </c>
      <c r="Q111">
        <v>5</v>
      </c>
      <c r="R111" t="s">
        <v>28</v>
      </c>
      <c r="S111" s="3">
        <f t="shared" si="8"/>
        <v>550</v>
      </c>
      <c r="T111" s="3">
        <f t="shared" si="9"/>
        <v>359</v>
      </c>
      <c r="U111" s="3">
        <f t="shared" si="10"/>
        <v>191</v>
      </c>
      <c r="V111" s="8">
        <f t="shared" si="11"/>
        <v>0.34727272727272729</v>
      </c>
    </row>
    <row r="112" spans="1:22" x14ac:dyDescent="0.3">
      <c r="A112" t="s">
        <v>285</v>
      </c>
      <c r="B112" s="13">
        <v>45925</v>
      </c>
      <c r="C112" s="13" t="str">
        <f t="shared" si="6"/>
        <v>September</v>
      </c>
      <c r="D112" s="13" t="str">
        <f t="shared" si="7"/>
        <v>2025</v>
      </c>
      <c r="E112" t="s">
        <v>286</v>
      </c>
      <c r="F112" t="s">
        <v>22</v>
      </c>
      <c r="G112" t="s">
        <v>23</v>
      </c>
      <c r="H112" t="s">
        <v>117</v>
      </c>
      <c r="I112" t="s">
        <v>78</v>
      </c>
      <c r="J112" t="s">
        <v>50</v>
      </c>
      <c r="K112" s="5">
        <v>18</v>
      </c>
      <c r="L112" s="3">
        <v>45</v>
      </c>
      <c r="M112">
        <v>3</v>
      </c>
      <c r="N112">
        <v>10</v>
      </c>
      <c r="O112" s="3">
        <v>7</v>
      </c>
      <c r="P112" t="s">
        <v>54</v>
      </c>
      <c r="Q112">
        <v>4</v>
      </c>
      <c r="R112" t="s">
        <v>28</v>
      </c>
      <c r="S112" s="3">
        <f t="shared" si="8"/>
        <v>121.5</v>
      </c>
      <c r="T112" s="3">
        <f t="shared" si="9"/>
        <v>61</v>
      </c>
      <c r="U112" s="3">
        <f t="shared" si="10"/>
        <v>60.5</v>
      </c>
      <c r="V112" s="8">
        <f t="shared" si="11"/>
        <v>0.49794238683127573</v>
      </c>
    </row>
    <row r="113" spans="1:22" x14ac:dyDescent="0.3">
      <c r="A113" t="s">
        <v>287</v>
      </c>
      <c r="B113" s="13">
        <v>45926</v>
      </c>
      <c r="C113" s="13" t="str">
        <f t="shared" si="6"/>
        <v>September</v>
      </c>
      <c r="D113" s="13" t="str">
        <f t="shared" si="7"/>
        <v>2025</v>
      </c>
      <c r="E113" t="s">
        <v>288</v>
      </c>
      <c r="F113" t="s">
        <v>38</v>
      </c>
      <c r="G113" t="s">
        <v>31</v>
      </c>
      <c r="H113" t="s">
        <v>117</v>
      </c>
      <c r="I113" t="s">
        <v>169</v>
      </c>
      <c r="J113" t="s">
        <v>26</v>
      </c>
      <c r="K113" s="5">
        <v>60</v>
      </c>
      <c r="L113" s="3">
        <v>120</v>
      </c>
      <c r="M113">
        <v>7</v>
      </c>
      <c r="N113">
        <v>5</v>
      </c>
      <c r="O113" s="3">
        <v>16</v>
      </c>
      <c r="P113" t="s">
        <v>27</v>
      </c>
      <c r="Q113">
        <v>6</v>
      </c>
      <c r="R113" t="s">
        <v>28</v>
      </c>
      <c r="S113" s="3">
        <f t="shared" si="8"/>
        <v>798</v>
      </c>
      <c r="T113" s="3">
        <f t="shared" si="9"/>
        <v>436</v>
      </c>
      <c r="U113" s="3">
        <f t="shared" si="10"/>
        <v>362</v>
      </c>
      <c r="V113" s="8">
        <f t="shared" si="11"/>
        <v>0.45363408521303256</v>
      </c>
    </row>
    <row r="114" spans="1:22" x14ac:dyDescent="0.3">
      <c r="A114" t="s">
        <v>289</v>
      </c>
      <c r="B114" s="13">
        <v>45927</v>
      </c>
      <c r="C114" s="13" t="str">
        <f t="shared" si="6"/>
        <v>September</v>
      </c>
      <c r="D114" s="13" t="str">
        <f t="shared" si="7"/>
        <v>2025</v>
      </c>
      <c r="E114" t="s">
        <v>196</v>
      </c>
      <c r="F114" t="s">
        <v>22</v>
      </c>
      <c r="G114" t="s">
        <v>43</v>
      </c>
      <c r="H114" t="s">
        <v>48</v>
      </c>
      <c r="I114" t="s">
        <v>112</v>
      </c>
      <c r="J114" t="s">
        <v>58</v>
      </c>
      <c r="K114" s="5">
        <v>70</v>
      </c>
      <c r="L114" s="3">
        <v>110</v>
      </c>
      <c r="M114">
        <v>3</v>
      </c>
      <c r="N114">
        <v>20</v>
      </c>
      <c r="O114" s="3">
        <v>9</v>
      </c>
      <c r="P114" t="s">
        <v>54</v>
      </c>
      <c r="Q114">
        <v>2</v>
      </c>
      <c r="R114" t="s">
        <v>28</v>
      </c>
      <c r="S114" s="3">
        <f t="shared" si="8"/>
        <v>264</v>
      </c>
      <c r="T114" s="3">
        <f t="shared" si="9"/>
        <v>219</v>
      </c>
      <c r="U114" s="3">
        <f t="shared" si="10"/>
        <v>45</v>
      </c>
      <c r="V114" s="8">
        <f t="shared" si="11"/>
        <v>0.17045454545454544</v>
      </c>
    </row>
    <row r="115" spans="1:22" x14ac:dyDescent="0.3">
      <c r="A115" t="s">
        <v>290</v>
      </c>
      <c r="B115" s="13">
        <v>45928</v>
      </c>
      <c r="C115" s="13" t="str">
        <f t="shared" si="6"/>
        <v>September</v>
      </c>
      <c r="D115" s="13" t="str">
        <f t="shared" si="7"/>
        <v>2025</v>
      </c>
      <c r="E115" t="s">
        <v>291</v>
      </c>
      <c r="F115" t="s">
        <v>53</v>
      </c>
      <c r="G115" t="s">
        <v>31</v>
      </c>
      <c r="H115" t="s">
        <v>32</v>
      </c>
      <c r="I115" t="s">
        <v>25</v>
      </c>
      <c r="J115" t="s">
        <v>26</v>
      </c>
      <c r="K115" s="5">
        <v>35</v>
      </c>
      <c r="L115" s="3">
        <v>70</v>
      </c>
      <c r="M115">
        <v>4</v>
      </c>
      <c r="N115">
        <v>5</v>
      </c>
      <c r="O115" s="3">
        <v>17</v>
      </c>
      <c r="P115" t="s">
        <v>27</v>
      </c>
      <c r="Q115">
        <v>6</v>
      </c>
      <c r="R115" t="s">
        <v>28</v>
      </c>
      <c r="S115" s="3">
        <f t="shared" si="8"/>
        <v>266</v>
      </c>
      <c r="T115" s="3">
        <f t="shared" si="9"/>
        <v>157</v>
      </c>
      <c r="U115" s="3">
        <f t="shared" si="10"/>
        <v>109</v>
      </c>
      <c r="V115" s="8">
        <f t="shared" si="11"/>
        <v>0.40977443609022557</v>
      </c>
    </row>
    <row r="116" spans="1:22" x14ac:dyDescent="0.3">
      <c r="A116" t="s">
        <v>292</v>
      </c>
      <c r="B116" s="13">
        <v>45929</v>
      </c>
      <c r="C116" s="13" t="str">
        <f t="shared" si="6"/>
        <v>September</v>
      </c>
      <c r="D116" s="13" t="str">
        <f t="shared" si="7"/>
        <v>2025</v>
      </c>
      <c r="E116" t="s">
        <v>37</v>
      </c>
      <c r="F116" t="s">
        <v>22</v>
      </c>
      <c r="G116" t="s">
        <v>71</v>
      </c>
      <c r="H116" t="s">
        <v>117</v>
      </c>
      <c r="I116" t="s">
        <v>94</v>
      </c>
      <c r="J116" t="s">
        <v>34</v>
      </c>
      <c r="K116" s="5">
        <v>8</v>
      </c>
      <c r="L116" s="3">
        <v>25</v>
      </c>
      <c r="M116">
        <v>1</v>
      </c>
      <c r="N116">
        <v>10</v>
      </c>
      <c r="O116" s="3">
        <v>7</v>
      </c>
      <c r="P116" t="s">
        <v>27</v>
      </c>
      <c r="Q116">
        <v>4</v>
      </c>
      <c r="R116" t="s">
        <v>28</v>
      </c>
      <c r="S116" s="3">
        <f t="shared" si="8"/>
        <v>22.5</v>
      </c>
      <c r="T116" s="3">
        <f t="shared" si="9"/>
        <v>15</v>
      </c>
      <c r="U116" s="3">
        <f t="shared" si="10"/>
        <v>7.5</v>
      </c>
      <c r="V116" s="8">
        <f t="shared" si="11"/>
        <v>0.33333333333333331</v>
      </c>
    </row>
    <row r="117" spans="1:22" x14ac:dyDescent="0.3">
      <c r="A117" t="s">
        <v>293</v>
      </c>
      <c r="B117" s="13">
        <v>45930</v>
      </c>
      <c r="C117" s="13" t="str">
        <f t="shared" si="6"/>
        <v>September</v>
      </c>
      <c r="D117" s="13" t="str">
        <f t="shared" si="7"/>
        <v>2025</v>
      </c>
      <c r="E117" t="s">
        <v>294</v>
      </c>
      <c r="F117" t="s">
        <v>22</v>
      </c>
      <c r="G117" t="s">
        <v>31</v>
      </c>
      <c r="H117" t="s">
        <v>81</v>
      </c>
      <c r="I117" t="s">
        <v>118</v>
      </c>
      <c r="J117" t="s">
        <v>34</v>
      </c>
      <c r="K117" s="5">
        <v>18</v>
      </c>
      <c r="L117" s="3">
        <v>45</v>
      </c>
      <c r="M117">
        <v>3</v>
      </c>
      <c r="N117">
        <v>15</v>
      </c>
      <c r="O117" s="3">
        <v>12</v>
      </c>
      <c r="P117" t="s">
        <v>35</v>
      </c>
      <c r="Q117">
        <v>4</v>
      </c>
      <c r="R117" t="s">
        <v>28</v>
      </c>
      <c r="S117" s="3">
        <f t="shared" si="8"/>
        <v>114.75</v>
      </c>
      <c r="T117" s="3">
        <f t="shared" si="9"/>
        <v>66</v>
      </c>
      <c r="U117" s="3">
        <f t="shared" si="10"/>
        <v>48.75</v>
      </c>
      <c r="V117" s="8">
        <f t="shared" si="11"/>
        <v>0.42483660130718953</v>
      </c>
    </row>
    <row r="118" spans="1:22" x14ac:dyDescent="0.3">
      <c r="A118" t="s">
        <v>295</v>
      </c>
      <c r="B118" s="13">
        <v>45931</v>
      </c>
      <c r="C118" s="13" t="str">
        <f t="shared" si="6"/>
        <v>October</v>
      </c>
      <c r="D118" s="13" t="str">
        <f t="shared" si="7"/>
        <v>2025</v>
      </c>
      <c r="E118" t="s">
        <v>296</v>
      </c>
      <c r="F118" t="s">
        <v>38</v>
      </c>
      <c r="G118" t="s">
        <v>71</v>
      </c>
      <c r="H118" t="s">
        <v>48</v>
      </c>
      <c r="I118" t="s">
        <v>57</v>
      </c>
      <c r="J118" t="s">
        <v>58</v>
      </c>
      <c r="K118" s="5">
        <v>450</v>
      </c>
      <c r="L118" s="3">
        <v>620</v>
      </c>
      <c r="M118">
        <v>5</v>
      </c>
      <c r="N118">
        <v>0</v>
      </c>
      <c r="O118" s="3">
        <v>10</v>
      </c>
      <c r="P118" t="s">
        <v>27</v>
      </c>
      <c r="Q118">
        <v>2</v>
      </c>
      <c r="R118" t="s">
        <v>28</v>
      </c>
      <c r="S118" s="3">
        <f t="shared" si="8"/>
        <v>3100</v>
      </c>
      <c r="T118" s="3">
        <f t="shared" si="9"/>
        <v>2260</v>
      </c>
      <c r="U118" s="3">
        <f t="shared" si="10"/>
        <v>840</v>
      </c>
      <c r="V118" s="8">
        <f t="shared" si="11"/>
        <v>0.2709677419354839</v>
      </c>
    </row>
    <row r="119" spans="1:22" x14ac:dyDescent="0.3">
      <c r="A119" t="s">
        <v>297</v>
      </c>
      <c r="B119" s="13">
        <v>45932</v>
      </c>
      <c r="C119" s="13" t="str">
        <f t="shared" si="6"/>
        <v>October</v>
      </c>
      <c r="D119" s="13" t="str">
        <f t="shared" si="7"/>
        <v>2025</v>
      </c>
      <c r="E119" t="s">
        <v>298</v>
      </c>
      <c r="F119" t="s">
        <v>53</v>
      </c>
      <c r="G119" t="s">
        <v>31</v>
      </c>
      <c r="H119" t="s">
        <v>117</v>
      </c>
      <c r="I119" t="s">
        <v>25</v>
      </c>
      <c r="J119" t="s">
        <v>26</v>
      </c>
      <c r="K119" s="5">
        <v>35</v>
      </c>
      <c r="L119" s="3">
        <v>70</v>
      </c>
      <c r="M119">
        <v>2</v>
      </c>
      <c r="N119">
        <v>15</v>
      </c>
      <c r="O119" s="3">
        <v>13</v>
      </c>
      <c r="P119" t="s">
        <v>45</v>
      </c>
      <c r="Q119">
        <v>5</v>
      </c>
      <c r="R119" t="s">
        <v>28</v>
      </c>
      <c r="S119" s="3">
        <f t="shared" si="8"/>
        <v>119</v>
      </c>
      <c r="T119" s="3">
        <f t="shared" si="9"/>
        <v>83</v>
      </c>
      <c r="U119" s="3">
        <f t="shared" si="10"/>
        <v>36</v>
      </c>
      <c r="V119" s="8">
        <f t="shared" si="11"/>
        <v>0.30252100840336132</v>
      </c>
    </row>
    <row r="120" spans="1:22" x14ac:dyDescent="0.3">
      <c r="A120" t="s">
        <v>299</v>
      </c>
      <c r="B120" s="13">
        <v>45933</v>
      </c>
      <c r="C120" s="13" t="str">
        <f t="shared" si="6"/>
        <v>October</v>
      </c>
      <c r="D120" s="13" t="str">
        <f t="shared" si="7"/>
        <v>2025</v>
      </c>
      <c r="E120" t="s">
        <v>300</v>
      </c>
      <c r="F120" t="s">
        <v>22</v>
      </c>
      <c r="G120" t="s">
        <v>71</v>
      </c>
      <c r="H120" t="s">
        <v>68</v>
      </c>
      <c r="I120" t="s">
        <v>105</v>
      </c>
      <c r="J120" t="s">
        <v>40</v>
      </c>
      <c r="K120" s="5">
        <v>40</v>
      </c>
      <c r="L120" s="3">
        <v>85</v>
      </c>
      <c r="M120">
        <v>1</v>
      </c>
      <c r="N120">
        <v>20</v>
      </c>
      <c r="O120" s="3">
        <v>9</v>
      </c>
      <c r="P120" t="s">
        <v>45</v>
      </c>
      <c r="Q120">
        <v>2</v>
      </c>
      <c r="R120" t="s">
        <v>28</v>
      </c>
      <c r="S120" s="3">
        <f t="shared" si="8"/>
        <v>68</v>
      </c>
      <c r="T120" s="3">
        <f t="shared" si="9"/>
        <v>49</v>
      </c>
      <c r="U120" s="3">
        <f t="shared" si="10"/>
        <v>19</v>
      </c>
      <c r="V120" s="8">
        <f t="shared" si="11"/>
        <v>0.27941176470588236</v>
      </c>
    </row>
    <row r="121" spans="1:22" x14ac:dyDescent="0.3">
      <c r="A121" t="s">
        <v>301</v>
      </c>
      <c r="B121" s="13">
        <v>45934</v>
      </c>
      <c r="C121" s="13" t="str">
        <f t="shared" si="6"/>
        <v>October</v>
      </c>
      <c r="D121" s="13" t="str">
        <f t="shared" si="7"/>
        <v>2025</v>
      </c>
      <c r="E121" t="s">
        <v>302</v>
      </c>
      <c r="F121" t="s">
        <v>22</v>
      </c>
      <c r="G121" t="s">
        <v>23</v>
      </c>
      <c r="H121" t="s">
        <v>32</v>
      </c>
      <c r="I121" t="s">
        <v>154</v>
      </c>
      <c r="J121" t="s">
        <v>40</v>
      </c>
      <c r="K121" s="5">
        <v>10</v>
      </c>
      <c r="L121" s="3">
        <v>25</v>
      </c>
      <c r="M121">
        <v>4</v>
      </c>
      <c r="N121">
        <v>0</v>
      </c>
      <c r="O121" s="3">
        <v>8</v>
      </c>
      <c r="P121" t="s">
        <v>27</v>
      </c>
      <c r="Q121">
        <v>5</v>
      </c>
      <c r="R121" t="s">
        <v>28</v>
      </c>
      <c r="S121" s="3">
        <f t="shared" si="8"/>
        <v>100</v>
      </c>
      <c r="T121" s="3">
        <f t="shared" si="9"/>
        <v>48</v>
      </c>
      <c r="U121" s="3">
        <f t="shared" si="10"/>
        <v>52</v>
      </c>
      <c r="V121" s="8">
        <f t="shared" si="11"/>
        <v>0.52</v>
      </c>
    </row>
    <row r="122" spans="1:22" x14ac:dyDescent="0.3">
      <c r="A122" t="s">
        <v>303</v>
      </c>
      <c r="B122" s="13">
        <v>45935</v>
      </c>
      <c r="C122" s="13" t="str">
        <f t="shared" si="6"/>
        <v>October</v>
      </c>
      <c r="D122" s="13" t="str">
        <f t="shared" si="7"/>
        <v>2025</v>
      </c>
      <c r="E122" t="s">
        <v>304</v>
      </c>
      <c r="F122" t="s">
        <v>22</v>
      </c>
      <c r="G122" t="s">
        <v>31</v>
      </c>
      <c r="H122" t="s">
        <v>24</v>
      </c>
      <c r="I122" t="s">
        <v>39</v>
      </c>
      <c r="J122" t="s">
        <v>40</v>
      </c>
      <c r="K122" s="5">
        <v>25</v>
      </c>
      <c r="L122" s="3">
        <v>55</v>
      </c>
      <c r="M122">
        <v>4</v>
      </c>
      <c r="N122">
        <v>25</v>
      </c>
      <c r="O122" s="3">
        <v>16</v>
      </c>
      <c r="P122" t="s">
        <v>27</v>
      </c>
      <c r="Q122">
        <v>7</v>
      </c>
      <c r="R122" t="s">
        <v>28</v>
      </c>
      <c r="S122" s="3">
        <f t="shared" si="8"/>
        <v>165</v>
      </c>
      <c r="T122" s="3">
        <f t="shared" si="9"/>
        <v>116</v>
      </c>
      <c r="U122" s="3">
        <f t="shared" si="10"/>
        <v>49</v>
      </c>
      <c r="V122" s="8">
        <f t="shared" si="11"/>
        <v>0.29696969696969699</v>
      </c>
    </row>
    <row r="123" spans="1:22" x14ac:dyDescent="0.3">
      <c r="A123" t="s">
        <v>305</v>
      </c>
      <c r="B123" s="13">
        <v>45936</v>
      </c>
      <c r="C123" s="13" t="str">
        <f t="shared" si="6"/>
        <v>October</v>
      </c>
      <c r="D123" s="13" t="str">
        <f t="shared" si="7"/>
        <v>2025</v>
      </c>
      <c r="E123" t="s">
        <v>306</v>
      </c>
      <c r="F123" t="s">
        <v>22</v>
      </c>
      <c r="G123" t="s">
        <v>43</v>
      </c>
      <c r="H123" t="s">
        <v>44</v>
      </c>
      <c r="I123" t="s">
        <v>39</v>
      </c>
      <c r="J123" t="s">
        <v>40</v>
      </c>
      <c r="K123" s="5">
        <v>25</v>
      </c>
      <c r="L123" s="3">
        <v>55</v>
      </c>
      <c r="M123">
        <v>3</v>
      </c>
      <c r="N123">
        <v>20</v>
      </c>
      <c r="O123" s="3">
        <v>7</v>
      </c>
      <c r="P123" t="s">
        <v>54</v>
      </c>
      <c r="Q123">
        <v>4</v>
      </c>
      <c r="R123" t="s">
        <v>28</v>
      </c>
      <c r="S123" s="3">
        <f t="shared" si="8"/>
        <v>132</v>
      </c>
      <c r="T123" s="3">
        <f t="shared" si="9"/>
        <v>82</v>
      </c>
      <c r="U123" s="3">
        <f t="shared" si="10"/>
        <v>50</v>
      </c>
      <c r="V123" s="8">
        <f t="shared" si="11"/>
        <v>0.37878787878787878</v>
      </c>
    </row>
    <row r="124" spans="1:22" x14ac:dyDescent="0.3">
      <c r="A124" t="s">
        <v>307</v>
      </c>
      <c r="B124" s="13">
        <v>45937</v>
      </c>
      <c r="C124" s="13" t="str">
        <f t="shared" si="6"/>
        <v>October</v>
      </c>
      <c r="D124" s="13" t="str">
        <f t="shared" si="7"/>
        <v>2025</v>
      </c>
      <c r="E124" t="s">
        <v>84</v>
      </c>
      <c r="F124" t="s">
        <v>53</v>
      </c>
      <c r="G124" t="s">
        <v>43</v>
      </c>
      <c r="H124" t="s">
        <v>32</v>
      </c>
      <c r="I124" t="s">
        <v>88</v>
      </c>
      <c r="J124" t="s">
        <v>34</v>
      </c>
      <c r="K124" s="5">
        <v>22</v>
      </c>
      <c r="L124" s="3">
        <v>60</v>
      </c>
      <c r="M124">
        <v>4</v>
      </c>
      <c r="N124">
        <v>15</v>
      </c>
      <c r="O124" s="3">
        <v>11</v>
      </c>
      <c r="P124" t="s">
        <v>35</v>
      </c>
      <c r="Q124">
        <v>2</v>
      </c>
      <c r="R124" t="s">
        <v>28</v>
      </c>
      <c r="S124" s="3">
        <f t="shared" si="8"/>
        <v>204</v>
      </c>
      <c r="T124" s="3">
        <f t="shared" si="9"/>
        <v>99</v>
      </c>
      <c r="U124" s="3">
        <f t="shared" si="10"/>
        <v>105</v>
      </c>
      <c r="V124" s="8">
        <f t="shared" si="11"/>
        <v>0.51470588235294112</v>
      </c>
    </row>
    <row r="125" spans="1:22" x14ac:dyDescent="0.3">
      <c r="A125" t="s">
        <v>308</v>
      </c>
      <c r="B125" s="13">
        <v>45938</v>
      </c>
      <c r="C125" s="13" t="str">
        <f t="shared" si="6"/>
        <v>October</v>
      </c>
      <c r="D125" s="13" t="str">
        <f t="shared" si="7"/>
        <v>2025</v>
      </c>
      <c r="E125" t="s">
        <v>309</v>
      </c>
      <c r="F125" t="s">
        <v>53</v>
      </c>
      <c r="G125" t="s">
        <v>31</v>
      </c>
      <c r="H125" t="s">
        <v>44</v>
      </c>
      <c r="I125" t="s">
        <v>173</v>
      </c>
      <c r="J125" t="s">
        <v>50</v>
      </c>
      <c r="K125" s="5">
        <v>30</v>
      </c>
      <c r="L125" s="3">
        <v>60</v>
      </c>
      <c r="M125">
        <v>2</v>
      </c>
      <c r="N125">
        <v>25</v>
      </c>
      <c r="O125" s="3">
        <v>16</v>
      </c>
      <c r="P125" t="s">
        <v>27</v>
      </c>
      <c r="Q125">
        <v>4</v>
      </c>
      <c r="R125" t="s">
        <v>28</v>
      </c>
      <c r="S125" s="3">
        <f t="shared" si="8"/>
        <v>90</v>
      </c>
      <c r="T125" s="3">
        <f t="shared" si="9"/>
        <v>76</v>
      </c>
      <c r="U125" s="3">
        <f t="shared" si="10"/>
        <v>14</v>
      </c>
      <c r="V125" s="8">
        <f t="shared" si="11"/>
        <v>0.15555555555555556</v>
      </c>
    </row>
    <row r="126" spans="1:22" x14ac:dyDescent="0.3">
      <c r="A126" t="s">
        <v>310</v>
      </c>
      <c r="B126" s="13">
        <v>45939</v>
      </c>
      <c r="C126" s="13" t="str">
        <f t="shared" si="6"/>
        <v>October</v>
      </c>
      <c r="D126" s="13" t="str">
        <f t="shared" si="7"/>
        <v>2025</v>
      </c>
      <c r="E126" t="s">
        <v>311</v>
      </c>
      <c r="F126" t="s">
        <v>38</v>
      </c>
      <c r="G126" t="s">
        <v>31</v>
      </c>
      <c r="H126" t="s">
        <v>32</v>
      </c>
      <c r="I126" t="s">
        <v>103</v>
      </c>
      <c r="J126" t="s">
        <v>26</v>
      </c>
      <c r="K126" s="5">
        <v>20</v>
      </c>
      <c r="L126" s="3">
        <v>45</v>
      </c>
      <c r="M126">
        <v>6</v>
      </c>
      <c r="N126">
        <v>25</v>
      </c>
      <c r="O126" s="3">
        <v>15</v>
      </c>
      <c r="P126" t="s">
        <v>54</v>
      </c>
      <c r="Q126">
        <v>4</v>
      </c>
      <c r="R126" t="s">
        <v>28</v>
      </c>
      <c r="S126" s="3">
        <f t="shared" si="8"/>
        <v>202.5</v>
      </c>
      <c r="T126" s="3">
        <f t="shared" si="9"/>
        <v>135</v>
      </c>
      <c r="U126" s="3">
        <f t="shared" si="10"/>
        <v>67.5</v>
      </c>
      <c r="V126" s="8">
        <f t="shared" si="11"/>
        <v>0.33333333333333331</v>
      </c>
    </row>
    <row r="127" spans="1:22" x14ac:dyDescent="0.3">
      <c r="A127" t="s">
        <v>312</v>
      </c>
      <c r="B127" s="13">
        <v>45940</v>
      </c>
      <c r="C127" s="13" t="str">
        <f t="shared" si="6"/>
        <v>October</v>
      </c>
      <c r="D127" s="13" t="str">
        <f t="shared" si="7"/>
        <v>2025</v>
      </c>
      <c r="E127" t="s">
        <v>313</v>
      </c>
      <c r="F127" t="s">
        <v>38</v>
      </c>
      <c r="G127" t="s">
        <v>23</v>
      </c>
      <c r="H127" t="s">
        <v>68</v>
      </c>
      <c r="I127" t="s">
        <v>82</v>
      </c>
      <c r="J127" t="s">
        <v>50</v>
      </c>
      <c r="K127" s="5">
        <v>15</v>
      </c>
      <c r="L127" s="3">
        <v>35</v>
      </c>
      <c r="M127">
        <v>7</v>
      </c>
      <c r="N127">
        <v>5</v>
      </c>
      <c r="O127" s="3">
        <v>8</v>
      </c>
      <c r="P127" t="s">
        <v>27</v>
      </c>
      <c r="Q127">
        <v>3</v>
      </c>
      <c r="R127" t="s">
        <v>28</v>
      </c>
      <c r="S127" s="3">
        <f t="shared" si="8"/>
        <v>232.75</v>
      </c>
      <c r="T127" s="3">
        <f t="shared" si="9"/>
        <v>113</v>
      </c>
      <c r="U127" s="3">
        <f t="shared" si="10"/>
        <v>119.75</v>
      </c>
      <c r="V127" s="8">
        <f t="shared" si="11"/>
        <v>0.514500537056928</v>
      </c>
    </row>
    <row r="128" spans="1:22" x14ac:dyDescent="0.3">
      <c r="A128" t="s">
        <v>314</v>
      </c>
      <c r="B128" s="13">
        <v>45941</v>
      </c>
      <c r="C128" s="13" t="str">
        <f t="shared" si="6"/>
        <v>October</v>
      </c>
      <c r="D128" s="13" t="str">
        <f t="shared" si="7"/>
        <v>2025</v>
      </c>
      <c r="E128" t="s">
        <v>315</v>
      </c>
      <c r="F128" t="s">
        <v>53</v>
      </c>
      <c r="G128" t="s">
        <v>43</v>
      </c>
      <c r="H128" t="s">
        <v>44</v>
      </c>
      <c r="I128" t="s">
        <v>316</v>
      </c>
      <c r="J128" t="s">
        <v>40</v>
      </c>
      <c r="K128" s="5">
        <v>20</v>
      </c>
      <c r="L128" s="3">
        <v>50</v>
      </c>
      <c r="M128">
        <v>3</v>
      </c>
      <c r="N128">
        <v>0</v>
      </c>
      <c r="O128" s="3">
        <v>14</v>
      </c>
      <c r="P128" t="s">
        <v>35</v>
      </c>
      <c r="Q128">
        <v>2</v>
      </c>
      <c r="R128" t="s">
        <v>28</v>
      </c>
      <c r="S128" s="3">
        <f t="shared" si="8"/>
        <v>150</v>
      </c>
      <c r="T128" s="3">
        <f t="shared" si="9"/>
        <v>74</v>
      </c>
      <c r="U128" s="3">
        <f t="shared" si="10"/>
        <v>76</v>
      </c>
      <c r="V128" s="8">
        <f t="shared" si="11"/>
        <v>0.50666666666666671</v>
      </c>
    </row>
    <row r="129" spans="1:22" x14ac:dyDescent="0.3">
      <c r="A129" t="s">
        <v>317</v>
      </c>
      <c r="B129" s="13">
        <v>45942</v>
      </c>
      <c r="C129" s="13" t="str">
        <f t="shared" si="6"/>
        <v>October</v>
      </c>
      <c r="D129" s="13" t="str">
        <f t="shared" si="7"/>
        <v>2025</v>
      </c>
      <c r="E129" t="s">
        <v>318</v>
      </c>
      <c r="F129" t="s">
        <v>22</v>
      </c>
      <c r="G129" t="s">
        <v>31</v>
      </c>
      <c r="H129" t="s">
        <v>68</v>
      </c>
      <c r="I129" t="s">
        <v>103</v>
      </c>
      <c r="J129" t="s">
        <v>26</v>
      </c>
      <c r="K129" s="5">
        <v>20</v>
      </c>
      <c r="L129" s="3">
        <v>45</v>
      </c>
      <c r="M129">
        <v>2</v>
      </c>
      <c r="N129">
        <v>20</v>
      </c>
      <c r="O129" s="3">
        <v>20</v>
      </c>
      <c r="P129" t="s">
        <v>45</v>
      </c>
      <c r="Q129">
        <v>6</v>
      </c>
      <c r="R129" t="s">
        <v>28</v>
      </c>
      <c r="S129" s="3">
        <f t="shared" si="8"/>
        <v>72</v>
      </c>
      <c r="T129" s="3">
        <f t="shared" si="9"/>
        <v>60</v>
      </c>
      <c r="U129" s="3">
        <f t="shared" si="10"/>
        <v>12</v>
      </c>
      <c r="V129" s="8">
        <f t="shared" si="11"/>
        <v>0.16666666666666666</v>
      </c>
    </row>
    <row r="130" spans="1:22" x14ac:dyDescent="0.3">
      <c r="A130" t="s">
        <v>319</v>
      </c>
      <c r="B130" s="13">
        <v>45943</v>
      </c>
      <c r="C130" s="13" t="str">
        <f t="shared" ref="C130:C193" si="12">TEXT(B130,"mmmm")</f>
        <v>October</v>
      </c>
      <c r="D130" s="13" t="str">
        <f t="shared" ref="D130:D193" si="13">TEXT(B130, "yyyy")</f>
        <v>2025</v>
      </c>
      <c r="E130" t="s">
        <v>320</v>
      </c>
      <c r="F130" t="s">
        <v>38</v>
      </c>
      <c r="G130" t="s">
        <v>23</v>
      </c>
      <c r="H130" t="s">
        <v>91</v>
      </c>
      <c r="I130" t="s">
        <v>88</v>
      </c>
      <c r="J130" t="s">
        <v>34</v>
      </c>
      <c r="K130" s="5">
        <v>22</v>
      </c>
      <c r="L130" s="3">
        <v>60</v>
      </c>
      <c r="M130">
        <v>7</v>
      </c>
      <c r="N130">
        <v>10</v>
      </c>
      <c r="O130" s="3">
        <v>5</v>
      </c>
      <c r="P130" t="s">
        <v>45</v>
      </c>
      <c r="Q130">
        <v>2</v>
      </c>
      <c r="R130" t="s">
        <v>28</v>
      </c>
      <c r="S130" s="3">
        <f t="shared" ref="S130:S193" si="14">M130*L130*(1-N130/100)</f>
        <v>378</v>
      </c>
      <c r="T130" s="3">
        <f t="shared" si="9"/>
        <v>159</v>
      </c>
      <c r="U130" s="3">
        <f t="shared" si="10"/>
        <v>219</v>
      </c>
      <c r="V130" s="8">
        <f t="shared" si="11"/>
        <v>0.57936507936507942</v>
      </c>
    </row>
    <row r="131" spans="1:22" x14ac:dyDescent="0.3">
      <c r="A131" t="s">
        <v>321</v>
      </c>
      <c r="B131" s="13">
        <v>45944</v>
      </c>
      <c r="C131" s="13" t="str">
        <f t="shared" si="12"/>
        <v>October</v>
      </c>
      <c r="D131" s="13" t="str">
        <f t="shared" si="13"/>
        <v>2025</v>
      </c>
      <c r="E131" t="s">
        <v>209</v>
      </c>
      <c r="F131" t="s">
        <v>53</v>
      </c>
      <c r="G131" t="s">
        <v>43</v>
      </c>
      <c r="H131" t="s">
        <v>68</v>
      </c>
      <c r="I131" t="s">
        <v>57</v>
      </c>
      <c r="J131" t="s">
        <v>58</v>
      </c>
      <c r="K131" s="5">
        <v>450</v>
      </c>
      <c r="L131" s="3">
        <v>620</v>
      </c>
      <c r="M131">
        <v>2</v>
      </c>
      <c r="N131">
        <v>10</v>
      </c>
      <c r="O131" s="3">
        <v>13</v>
      </c>
      <c r="P131" t="s">
        <v>27</v>
      </c>
      <c r="Q131">
        <v>2</v>
      </c>
      <c r="R131" t="s">
        <v>202</v>
      </c>
      <c r="S131" s="3">
        <f t="shared" si="14"/>
        <v>1116</v>
      </c>
      <c r="T131" s="3">
        <f t="shared" ref="T131:T194" si="15">(K131*M131)+O131</f>
        <v>913</v>
      </c>
      <c r="U131" s="3">
        <f t="shared" ref="U131:U194" si="16">S131-T131</f>
        <v>203</v>
      </c>
      <c r="V131" s="8">
        <f t="shared" ref="V131:V194" si="17">IF(S131=0, 0, U131/S131)</f>
        <v>0.18189964157706093</v>
      </c>
    </row>
    <row r="132" spans="1:22" x14ac:dyDescent="0.3">
      <c r="A132" t="s">
        <v>322</v>
      </c>
      <c r="B132" s="13">
        <v>45945</v>
      </c>
      <c r="C132" s="13" t="str">
        <f t="shared" si="12"/>
        <v>October</v>
      </c>
      <c r="D132" s="13" t="str">
        <f t="shared" si="13"/>
        <v>2025</v>
      </c>
      <c r="E132" t="s">
        <v>277</v>
      </c>
      <c r="F132" t="s">
        <v>22</v>
      </c>
      <c r="G132" t="s">
        <v>43</v>
      </c>
      <c r="H132" t="s">
        <v>91</v>
      </c>
      <c r="I132" t="s">
        <v>72</v>
      </c>
      <c r="J132" t="s">
        <v>34</v>
      </c>
      <c r="K132" s="5">
        <v>18</v>
      </c>
      <c r="L132" s="3">
        <v>40</v>
      </c>
      <c r="M132">
        <v>2</v>
      </c>
      <c r="N132">
        <v>5</v>
      </c>
      <c r="O132" s="3">
        <v>11</v>
      </c>
      <c r="P132" t="s">
        <v>35</v>
      </c>
      <c r="Q132">
        <v>4</v>
      </c>
      <c r="R132" t="s">
        <v>28</v>
      </c>
      <c r="S132" s="3">
        <f t="shared" si="14"/>
        <v>76</v>
      </c>
      <c r="T132" s="3">
        <f t="shared" si="15"/>
        <v>47</v>
      </c>
      <c r="U132" s="3">
        <f t="shared" si="16"/>
        <v>29</v>
      </c>
      <c r="V132" s="8">
        <f t="shared" si="17"/>
        <v>0.38157894736842107</v>
      </c>
    </row>
    <row r="133" spans="1:22" x14ac:dyDescent="0.3">
      <c r="A133" t="s">
        <v>323</v>
      </c>
      <c r="B133" s="13">
        <v>45946</v>
      </c>
      <c r="C133" s="13" t="str">
        <f t="shared" si="12"/>
        <v>October</v>
      </c>
      <c r="D133" s="13" t="str">
        <f t="shared" si="13"/>
        <v>2025</v>
      </c>
      <c r="E133" t="s">
        <v>100</v>
      </c>
      <c r="F133" t="s">
        <v>38</v>
      </c>
      <c r="G133" t="s">
        <v>43</v>
      </c>
      <c r="H133" t="s">
        <v>81</v>
      </c>
      <c r="I133" t="s">
        <v>39</v>
      </c>
      <c r="J133" t="s">
        <v>40</v>
      </c>
      <c r="K133" s="5">
        <v>25</v>
      </c>
      <c r="L133" s="3">
        <v>55</v>
      </c>
      <c r="M133">
        <v>5</v>
      </c>
      <c r="N133">
        <v>30</v>
      </c>
      <c r="O133" s="3">
        <v>9</v>
      </c>
      <c r="P133" t="s">
        <v>54</v>
      </c>
      <c r="Q133">
        <v>4</v>
      </c>
      <c r="R133" t="s">
        <v>28</v>
      </c>
      <c r="S133" s="3">
        <f t="shared" si="14"/>
        <v>192.5</v>
      </c>
      <c r="T133" s="3">
        <f t="shared" si="15"/>
        <v>134</v>
      </c>
      <c r="U133" s="3">
        <f t="shared" si="16"/>
        <v>58.5</v>
      </c>
      <c r="V133" s="8">
        <f t="shared" si="17"/>
        <v>0.30389610389610389</v>
      </c>
    </row>
    <row r="134" spans="1:22" x14ac:dyDescent="0.3">
      <c r="A134" t="s">
        <v>324</v>
      </c>
      <c r="B134" s="13">
        <v>45947</v>
      </c>
      <c r="C134" s="13" t="str">
        <f t="shared" si="12"/>
        <v>October</v>
      </c>
      <c r="D134" s="13" t="str">
        <f t="shared" si="13"/>
        <v>2025</v>
      </c>
      <c r="E134" t="s">
        <v>325</v>
      </c>
      <c r="F134" t="s">
        <v>53</v>
      </c>
      <c r="G134" t="s">
        <v>43</v>
      </c>
      <c r="H134" t="s">
        <v>91</v>
      </c>
      <c r="I134" t="s">
        <v>65</v>
      </c>
      <c r="J134" t="s">
        <v>58</v>
      </c>
      <c r="K134" s="5">
        <v>120</v>
      </c>
      <c r="L134" s="3">
        <v>180</v>
      </c>
      <c r="M134">
        <v>1</v>
      </c>
      <c r="N134">
        <v>20</v>
      </c>
      <c r="O134" s="3">
        <v>8</v>
      </c>
      <c r="P134" t="s">
        <v>27</v>
      </c>
      <c r="Q134">
        <v>5</v>
      </c>
      <c r="R134" t="s">
        <v>28</v>
      </c>
      <c r="S134" s="3">
        <f t="shared" si="14"/>
        <v>144</v>
      </c>
      <c r="T134" s="3">
        <f t="shared" si="15"/>
        <v>128</v>
      </c>
      <c r="U134" s="3">
        <f t="shared" si="16"/>
        <v>16</v>
      </c>
      <c r="V134" s="8">
        <f t="shared" si="17"/>
        <v>0.1111111111111111</v>
      </c>
    </row>
    <row r="135" spans="1:22" x14ac:dyDescent="0.3">
      <c r="A135" t="s">
        <v>326</v>
      </c>
      <c r="B135" s="13">
        <v>45948</v>
      </c>
      <c r="C135" s="13" t="str">
        <f t="shared" si="12"/>
        <v>October</v>
      </c>
      <c r="D135" s="13" t="str">
        <f t="shared" si="13"/>
        <v>2025</v>
      </c>
      <c r="E135" t="s">
        <v>52</v>
      </c>
      <c r="F135" t="s">
        <v>22</v>
      </c>
      <c r="G135" t="s">
        <v>31</v>
      </c>
      <c r="H135" t="s">
        <v>81</v>
      </c>
      <c r="I135" t="s">
        <v>173</v>
      </c>
      <c r="J135" t="s">
        <v>50</v>
      </c>
      <c r="K135" s="5">
        <v>30</v>
      </c>
      <c r="L135" s="3">
        <v>60</v>
      </c>
      <c r="M135">
        <v>4</v>
      </c>
      <c r="N135">
        <v>5</v>
      </c>
      <c r="O135" s="3">
        <v>12</v>
      </c>
      <c r="P135" t="s">
        <v>54</v>
      </c>
      <c r="Q135">
        <v>7</v>
      </c>
      <c r="R135" t="s">
        <v>28</v>
      </c>
      <c r="S135" s="3">
        <f t="shared" si="14"/>
        <v>228</v>
      </c>
      <c r="T135" s="3">
        <f t="shared" si="15"/>
        <v>132</v>
      </c>
      <c r="U135" s="3">
        <f t="shared" si="16"/>
        <v>96</v>
      </c>
      <c r="V135" s="8">
        <f t="shared" si="17"/>
        <v>0.42105263157894735</v>
      </c>
    </row>
    <row r="136" spans="1:22" x14ac:dyDescent="0.3">
      <c r="A136" t="s">
        <v>327</v>
      </c>
      <c r="B136" s="13">
        <v>45949</v>
      </c>
      <c r="C136" s="13" t="str">
        <f t="shared" si="12"/>
        <v>October</v>
      </c>
      <c r="D136" s="13" t="str">
        <f t="shared" si="13"/>
        <v>2025</v>
      </c>
      <c r="E136" t="s">
        <v>328</v>
      </c>
      <c r="F136" t="s">
        <v>22</v>
      </c>
      <c r="G136" t="s">
        <v>23</v>
      </c>
      <c r="H136" t="s">
        <v>117</v>
      </c>
      <c r="I136" t="s">
        <v>65</v>
      </c>
      <c r="J136" t="s">
        <v>58</v>
      </c>
      <c r="K136" s="5">
        <v>120</v>
      </c>
      <c r="L136" s="3">
        <v>180</v>
      </c>
      <c r="M136">
        <v>2</v>
      </c>
      <c r="N136">
        <v>15</v>
      </c>
      <c r="O136" s="3">
        <v>12</v>
      </c>
      <c r="P136" t="s">
        <v>54</v>
      </c>
      <c r="Q136">
        <v>3</v>
      </c>
      <c r="R136" t="s">
        <v>28</v>
      </c>
      <c r="S136" s="3">
        <f t="shared" si="14"/>
        <v>306</v>
      </c>
      <c r="T136" s="3">
        <f t="shared" si="15"/>
        <v>252</v>
      </c>
      <c r="U136" s="3">
        <f t="shared" si="16"/>
        <v>54</v>
      </c>
      <c r="V136" s="8">
        <f t="shared" si="17"/>
        <v>0.17647058823529413</v>
      </c>
    </row>
    <row r="137" spans="1:22" x14ac:dyDescent="0.3">
      <c r="A137" t="s">
        <v>329</v>
      </c>
      <c r="B137" s="13">
        <v>45950</v>
      </c>
      <c r="C137" s="13" t="str">
        <f t="shared" si="12"/>
        <v>October</v>
      </c>
      <c r="D137" s="13" t="str">
        <f t="shared" si="13"/>
        <v>2025</v>
      </c>
      <c r="E137" t="s">
        <v>267</v>
      </c>
      <c r="F137" t="s">
        <v>38</v>
      </c>
      <c r="G137" t="s">
        <v>71</v>
      </c>
      <c r="H137" t="s">
        <v>32</v>
      </c>
      <c r="I137" t="s">
        <v>25</v>
      </c>
      <c r="J137" t="s">
        <v>26</v>
      </c>
      <c r="K137" s="5">
        <v>35</v>
      </c>
      <c r="L137" s="3">
        <v>70</v>
      </c>
      <c r="M137">
        <v>2</v>
      </c>
      <c r="N137">
        <v>20</v>
      </c>
      <c r="O137" s="3">
        <v>10</v>
      </c>
      <c r="P137" t="s">
        <v>35</v>
      </c>
      <c r="Q137">
        <v>5</v>
      </c>
      <c r="R137" t="s">
        <v>28</v>
      </c>
      <c r="S137" s="3">
        <f t="shared" si="14"/>
        <v>112</v>
      </c>
      <c r="T137" s="3">
        <f t="shared" si="15"/>
        <v>80</v>
      </c>
      <c r="U137" s="3">
        <f t="shared" si="16"/>
        <v>32</v>
      </c>
      <c r="V137" s="8">
        <f t="shared" si="17"/>
        <v>0.2857142857142857</v>
      </c>
    </row>
    <row r="138" spans="1:22" x14ac:dyDescent="0.3">
      <c r="A138" t="s">
        <v>330</v>
      </c>
      <c r="B138" s="13">
        <v>45951</v>
      </c>
      <c r="C138" s="13" t="str">
        <f t="shared" si="12"/>
        <v>October</v>
      </c>
      <c r="D138" s="13" t="str">
        <f t="shared" si="13"/>
        <v>2025</v>
      </c>
      <c r="E138" t="s">
        <v>274</v>
      </c>
      <c r="F138" t="s">
        <v>22</v>
      </c>
      <c r="G138" t="s">
        <v>31</v>
      </c>
      <c r="H138" t="s">
        <v>48</v>
      </c>
      <c r="I138" t="s">
        <v>125</v>
      </c>
      <c r="J138" t="s">
        <v>50</v>
      </c>
      <c r="K138" s="5">
        <v>4</v>
      </c>
      <c r="L138" s="3">
        <v>15</v>
      </c>
      <c r="M138">
        <v>3</v>
      </c>
      <c r="N138">
        <v>20</v>
      </c>
      <c r="O138" s="3">
        <v>14</v>
      </c>
      <c r="P138" t="s">
        <v>35</v>
      </c>
      <c r="Q138">
        <v>4</v>
      </c>
      <c r="R138" t="s">
        <v>28</v>
      </c>
      <c r="S138" s="3">
        <f t="shared" si="14"/>
        <v>36</v>
      </c>
      <c r="T138" s="3">
        <f t="shared" si="15"/>
        <v>26</v>
      </c>
      <c r="U138" s="3">
        <f t="shared" si="16"/>
        <v>10</v>
      </c>
      <c r="V138" s="8">
        <f t="shared" si="17"/>
        <v>0.27777777777777779</v>
      </c>
    </row>
    <row r="139" spans="1:22" x14ac:dyDescent="0.3">
      <c r="A139" t="s">
        <v>331</v>
      </c>
      <c r="B139" s="13">
        <v>45952</v>
      </c>
      <c r="C139" s="13" t="str">
        <f t="shared" si="12"/>
        <v>October</v>
      </c>
      <c r="D139" s="13" t="str">
        <f t="shared" si="13"/>
        <v>2025</v>
      </c>
      <c r="E139" t="s">
        <v>332</v>
      </c>
      <c r="F139" t="s">
        <v>53</v>
      </c>
      <c r="G139" t="s">
        <v>71</v>
      </c>
      <c r="H139" t="s">
        <v>24</v>
      </c>
      <c r="I139" t="s">
        <v>103</v>
      </c>
      <c r="J139" t="s">
        <v>26</v>
      </c>
      <c r="K139" s="5">
        <v>20</v>
      </c>
      <c r="L139" s="3">
        <v>45</v>
      </c>
      <c r="M139">
        <v>1</v>
      </c>
      <c r="N139">
        <v>10</v>
      </c>
      <c r="O139" s="3">
        <v>10</v>
      </c>
      <c r="P139" t="s">
        <v>27</v>
      </c>
      <c r="Q139">
        <v>5</v>
      </c>
      <c r="R139" t="s">
        <v>28</v>
      </c>
      <c r="S139" s="3">
        <f t="shared" si="14"/>
        <v>40.5</v>
      </c>
      <c r="T139" s="3">
        <f t="shared" si="15"/>
        <v>30</v>
      </c>
      <c r="U139" s="3">
        <f t="shared" si="16"/>
        <v>10.5</v>
      </c>
      <c r="V139" s="8">
        <f t="shared" si="17"/>
        <v>0.25925925925925924</v>
      </c>
    </row>
    <row r="140" spans="1:22" x14ac:dyDescent="0.3">
      <c r="A140" t="s">
        <v>333</v>
      </c>
      <c r="B140" s="13">
        <v>45953</v>
      </c>
      <c r="C140" s="13" t="str">
        <f t="shared" si="12"/>
        <v>October</v>
      </c>
      <c r="D140" s="13" t="str">
        <f t="shared" si="13"/>
        <v>2025</v>
      </c>
      <c r="E140" t="s">
        <v>334</v>
      </c>
      <c r="F140" t="s">
        <v>53</v>
      </c>
      <c r="G140" t="s">
        <v>23</v>
      </c>
      <c r="H140" t="s">
        <v>91</v>
      </c>
      <c r="I140" t="s">
        <v>33</v>
      </c>
      <c r="J140" t="s">
        <v>34</v>
      </c>
      <c r="K140" s="5">
        <v>6</v>
      </c>
      <c r="L140" s="3">
        <v>20</v>
      </c>
      <c r="M140">
        <v>2</v>
      </c>
      <c r="N140">
        <v>0</v>
      </c>
      <c r="O140" s="3">
        <v>14</v>
      </c>
      <c r="P140" t="s">
        <v>27</v>
      </c>
      <c r="Q140">
        <v>4</v>
      </c>
      <c r="R140" t="s">
        <v>28</v>
      </c>
      <c r="S140" s="3">
        <f t="shared" si="14"/>
        <v>40</v>
      </c>
      <c r="T140" s="3">
        <f t="shared" si="15"/>
        <v>26</v>
      </c>
      <c r="U140" s="3">
        <f t="shared" si="16"/>
        <v>14</v>
      </c>
      <c r="V140" s="8">
        <f t="shared" si="17"/>
        <v>0.35</v>
      </c>
    </row>
    <row r="141" spans="1:22" x14ac:dyDescent="0.3">
      <c r="A141" t="s">
        <v>335</v>
      </c>
      <c r="B141" s="13">
        <v>45954</v>
      </c>
      <c r="C141" s="13" t="str">
        <f t="shared" si="12"/>
        <v>October</v>
      </c>
      <c r="D141" s="13" t="str">
        <f t="shared" si="13"/>
        <v>2025</v>
      </c>
      <c r="E141" t="s">
        <v>336</v>
      </c>
      <c r="F141" t="s">
        <v>38</v>
      </c>
      <c r="G141" t="s">
        <v>43</v>
      </c>
      <c r="H141" t="s">
        <v>44</v>
      </c>
      <c r="I141" t="s">
        <v>85</v>
      </c>
      <c r="J141" t="s">
        <v>58</v>
      </c>
      <c r="K141" s="5">
        <v>20</v>
      </c>
      <c r="L141" s="3">
        <v>45</v>
      </c>
      <c r="M141">
        <v>2</v>
      </c>
      <c r="N141">
        <v>20</v>
      </c>
      <c r="O141" s="3">
        <v>13</v>
      </c>
      <c r="P141" t="s">
        <v>35</v>
      </c>
      <c r="Q141">
        <v>3</v>
      </c>
      <c r="R141" t="s">
        <v>28</v>
      </c>
      <c r="S141" s="3">
        <f t="shared" si="14"/>
        <v>72</v>
      </c>
      <c r="T141" s="3">
        <f t="shared" si="15"/>
        <v>53</v>
      </c>
      <c r="U141" s="3">
        <f t="shared" si="16"/>
        <v>19</v>
      </c>
      <c r="V141" s="8">
        <f t="shared" si="17"/>
        <v>0.2638888888888889</v>
      </c>
    </row>
    <row r="142" spans="1:22" x14ac:dyDescent="0.3">
      <c r="A142" t="s">
        <v>337</v>
      </c>
      <c r="B142" s="13">
        <v>45955</v>
      </c>
      <c r="C142" s="13" t="str">
        <f t="shared" si="12"/>
        <v>October</v>
      </c>
      <c r="D142" s="13" t="str">
        <f t="shared" si="13"/>
        <v>2025</v>
      </c>
      <c r="E142" t="s">
        <v>52</v>
      </c>
      <c r="F142" t="s">
        <v>38</v>
      </c>
      <c r="G142" t="s">
        <v>23</v>
      </c>
      <c r="H142" t="s">
        <v>44</v>
      </c>
      <c r="I142" t="s">
        <v>65</v>
      </c>
      <c r="J142" t="s">
        <v>58</v>
      </c>
      <c r="K142" s="5">
        <v>120</v>
      </c>
      <c r="L142" s="3">
        <v>180</v>
      </c>
      <c r="M142">
        <v>8</v>
      </c>
      <c r="N142">
        <v>0</v>
      </c>
      <c r="O142" s="3">
        <v>5</v>
      </c>
      <c r="P142" t="s">
        <v>27</v>
      </c>
      <c r="Q142">
        <v>4</v>
      </c>
      <c r="R142" t="s">
        <v>202</v>
      </c>
      <c r="S142" s="3">
        <f t="shared" si="14"/>
        <v>1440</v>
      </c>
      <c r="T142" s="3">
        <f t="shared" si="15"/>
        <v>965</v>
      </c>
      <c r="U142" s="3">
        <f t="shared" si="16"/>
        <v>475</v>
      </c>
      <c r="V142" s="8">
        <f t="shared" si="17"/>
        <v>0.3298611111111111</v>
      </c>
    </row>
    <row r="143" spans="1:22" x14ac:dyDescent="0.3">
      <c r="A143" t="s">
        <v>338</v>
      </c>
      <c r="B143" s="13">
        <v>45956</v>
      </c>
      <c r="C143" s="13" t="str">
        <f t="shared" si="12"/>
        <v>October</v>
      </c>
      <c r="D143" s="13" t="str">
        <f t="shared" si="13"/>
        <v>2025</v>
      </c>
      <c r="E143" t="s">
        <v>339</v>
      </c>
      <c r="F143" t="s">
        <v>22</v>
      </c>
      <c r="G143" t="s">
        <v>23</v>
      </c>
      <c r="H143" t="s">
        <v>24</v>
      </c>
      <c r="I143" t="s">
        <v>207</v>
      </c>
      <c r="J143" t="s">
        <v>40</v>
      </c>
      <c r="K143" s="5">
        <v>35</v>
      </c>
      <c r="L143" s="3">
        <v>70</v>
      </c>
      <c r="M143">
        <v>2</v>
      </c>
      <c r="N143">
        <v>20</v>
      </c>
      <c r="O143" s="3">
        <v>10</v>
      </c>
      <c r="P143" t="s">
        <v>45</v>
      </c>
      <c r="Q143">
        <v>4</v>
      </c>
      <c r="R143" t="s">
        <v>28</v>
      </c>
      <c r="S143" s="3">
        <f t="shared" si="14"/>
        <v>112</v>
      </c>
      <c r="T143" s="3">
        <f t="shared" si="15"/>
        <v>80</v>
      </c>
      <c r="U143" s="3">
        <f t="shared" si="16"/>
        <v>32</v>
      </c>
      <c r="V143" s="8">
        <f t="shared" si="17"/>
        <v>0.2857142857142857</v>
      </c>
    </row>
    <row r="144" spans="1:22" x14ac:dyDescent="0.3">
      <c r="A144" t="s">
        <v>340</v>
      </c>
      <c r="B144" s="13">
        <v>45957</v>
      </c>
      <c r="C144" s="13" t="str">
        <f t="shared" si="12"/>
        <v>October</v>
      </c>
      <c r="D144" s="13" t="str">
        <f t="shared" si="13"/>
        <v>2025</v>
      </c>
      <c r="E144" t="s">
        <v>341</v>
      </c>
      <c r="F144" t="s">
        <v>22</v>
      </c>
      <c r="G144" t="s">
        <v>31</v>
      </c>
      <c r="H144" t="s">
        <v>81</v>
      </c>
      <c r="I144" t="s">
        <v>173</v>
      </c>
      <c r="J144" t="s">
        <v>50</v>
      </c>
      <c r="K144" s="5">
        <v>30</v>
      </c>
      <c r="L144" s="3">
        <v>60</v>
      </c>
      <c r="M144">
        <v>3</v>
      </c>
      <c r="N144">
        <v>5</v>
      </c>
      <c r="O144" s="3">
        <v>15</v>
      </c>
      <c r="P144" t="s">
        <v>45</v>
      </c>
      <c r="Q144">
        <v>6</v>
      </c>
      <c r="R144" t="s">
        <v>28</v>
      </c>
      <c r="S144" s="3">
        <f t="shared" si="14"/>
        <v>171</v>
      </c>
      <c r="T144" s="3">
        <f t="shared" si="15"/>
        <v>105</v>
      </c>
      <c r="U144" s="3">
        <f t="shared" si="16"/>
        <v>66</v>
      </c>
      <c r="V144" s="8">
        <f t="shared" si="17"/>
        <v>0.38596491228070173</v>
      </c>
    </row>
    <row r="145" spans="1:22" x14ac:dyDescent="0.3">
      <c r="A145" t="s">
        <v>342</v>
      </c>
      <c r="B145" s="13">
        <v>45958</v>
      </c>
      <c r="C145" s="13" t="str">
        <f t="shared" si="12"/>
        <v>October</v>
      </c>
      <c r="D145" s="13" t="str">
        <f t="shared" si="13"/>
        <v>2025</v>
      </c>
      <c r="E145" t="s">
        <v>343</v>
      </c>
      <c r="F145" t="s">
        <v>22</v>
      </c>
      <c r="G145" t="s">
        <v>43</v>
      </c>
      <c r="H145" t="s">
        <v>64</v>
      </c>
      <c r="I145" t="s">
        <v>78</v>
      </c>
      <c r="J145" t="s">
        <v>50</v>
      </c>
      <c r="K145" s="5">
        <v>18</v>
      </c>
      <c r="L145" s="3">
        <v>45</v>
      </c>
      <c r="M145">
        <v>1</v>
      </c>
      <c r="N145">
        <v>20</v>
      </c>
      <c r="O145" s="3">
        <v>13</v>
      </c>
      <c r="P145" t="s">
        <v>27</v>
      </c>
      <c r="Q145">
        <v>2</v>
      </c>
      <c r="R145" t="s">
        <v>28</v>
      </c>
      <c r="S145" s="3">
        <f t="shared" si="14"/>
        <v>36</v>
      </c>
      <c r="T145" s="3">
        <f t="shared" si="15"/>
        <v>31</v>
      </c>
      <c r="U145" s="3">
        <f t="shared" si="16"/>
        <v>5</v>
      </c>
      <c r="V145" s="8">
        <f t="shared" si="17"/>
        <v>0.1388888888888889</v>
      </c>
    </row>
    <row r="146" spans="1:22" x14ac:dyDescent="0.3">
      <c r="A146" t="s">
        <v>344</v>
      </c>
      <c r="B146" s="13">
        <v>45959</v>
      </c>
      <c r="C146" s="13" t="str">
        <f t="shared" si="12"/>
        <v>October</v>
      </c>
      <c r="D146" s="13" t="str">
        <f t="shared" si="13"/>
        <v>2025</v>
      </c>
      <c r="E146" t="s">
        <v>345</v>
      </c>
      <c r="F146" t="s">
        <v>38</v>
      </c>
      <c r="G146" t="s">
        <v>71</v>
      </c>
      <c r="H146" t="s">
        <v>32</v>
      </c>
      <c r="I146" t="s">
        <v>65</v>
      </c>
      <c r="J146" t="s">
        <v>58</v>
      </c>
      <c r="K146" s="5">
        <v>120</v>
      </c>
      <c r="L146" s="3">
        <v>180</v>
      </c>
      <c r="M146">
        <v>3</v>
      </c>
      <c r="N146">
        <v>20</v>
      </c>
      <c r="O146" s="3">
        <v>10</v>
      </c>
      <c r="P146" t="s">
        <v>35</v>
      </c>
      <c r="Q146">
        <v>2</v>
      </c>
      <c r="R146" t="s">
        <v>28</v>
      </c>
      <c r="S146" s="3">
        <f t="shared" si="14"/>
        <v>432</v>
      </c>
      <c r="T146" s="3">
        <f t="shared" si="15"/>
        <v>370</v>
      </c>
      <c r="U146" s="3">
        <f t="shared" si="16"/>
        <v>62</v>
      </c>
      <c r="V146" s="8">
        <f t="shared" si="17"/>
        <v>0.14351851851851852</v>
      </c>
    </row>
    <row r="147" spans="1:22" x14ac:dyDescent="0.3">
      <c r="A147" t="s">
        <v>346</v>
      </c>
      <c r="B147" s="13">
        <v>45960</v>
      </c>
      <c r="C147" s="13" t="str">
        <f t="shared" si="12"/>
        <v>October</v>
      </c>
      <c r="D147" s="13" t="str">
        <f t="shared" si="13"/>
        <v>2025</v>
      </c>
      <c r="E147" t="s">
        <v>221</v>
      </c>
      <c r="F147" t="s">
        <v>38</v>
      </c>
      <c r="G147" t="s">
        <v>43</v>
      </c>
      <c r="H147" t="s">
        <v>32</v>
      </c>
      <c r="I147" t="s">
        <v>88</v>
      </c>
      <c r="J147" t="s">
        <v>34</v>
      </c>
      <c r="K147" s="5">
        <v>22</v>
      </c>
      <c r="L147" s="3">
        <v>60</v>
      </c>
      <c r="M147">
        <v>7</v>
      </c>
      <c r="N147">
        <v>15</v>
      </c>
      <c r="O147" s="3">
        <v>14</v>
      </c>
      <c r="P147" t="s">
        <v>35</v>
      </c>
      <c r="Q147">
        <v>4</v>
      </c>
      <c r="R147" t="s">
        <v>28</v>
      </c>
      <c r="S147" s="3">
        <f t="shared" si="14"/>
        <v>357</v>
      </c>
      <c r="T147" s="3">
        <f t="shared" si="15"/>
        <v>168</v>
      </c>
      <c r="U147" s="3">
        <f t="shared" si="16"/>
        <v>189</v>
      </c>
      <c r="V147" s="8">
        <f t="shared" si="17"/>
        <v>0.52941176470588236</v>
      </c>
    </row>
    <row r="148" spans="1:22" x14ac:dyDescent="0.3">
      <c r="A148" t="s">
        <v>347</v>
      </c>
      <c r="B148" s="13">
        <v>45961</v>
      </c>
      <c r="C148" s="13" t="str">
        <f t="shared" si="12"/>
        <v>October</v>
      </c>
      <c r="D148" s="13" t="str">
        <f t="shared" si="13"/>
        <v>2025</v>
      </c>
      <c r="E148" t="s">
        <v>348</v>
      </c>
      <c r="F148" t="s">
        <v>22</v>
      </c>
      <c r="G148" t="s">
        <v>31</v>
      </c>
      <c r="H148" t="s">
        <v>117</v>
      </c>
      <c r="I148" t="s">
        <v>186</v>
      </c>
      <c r="J148" t="s">
        <v>58</v>
      </c>
      <c r="K148" s="5">
        <v>700</v>
      </c>
      <c r="L148" s="3">
        <v>900</v>
      </c>
      <c r="M148">
        <v>4</v>
      </c>
      <c r="N148">
        <v>5</v>
      </c>
      <c r="O148" s="3">
        <v>12</v>
      </c>
      <c r="P148" t="s">
        <v>45</v>
      </c>
      <c r="Q148">
        <v>6</v>
      </c>
      <c r="R148" t="s">
        <v>28</v>
      </c>
      <c r="S148" s="3">
        <f t="shared" si="14"/>
        <v>3420</v>
      </c>
      <c r="T148" s="3">
        <f t="shared" si="15"/>
        <v>2812</v>
      </c>
      <c r="U148" s="3">
        <f t="shared" si="16"/>
        <v>608</v>
      </c>
      <c r="V148" s="8">
        <f t="shared" si="17"/>
        <v>0.17777777777777778</v>
      </c>
    </row>
    <row r="149" spans="1:22" x14ac:dyDescent="0.3">
      <c r="A149" t="s">
        <v>349</v>
      </c>
      <c r="B149" s="13">
        <v>45962</v>
      </c>
      <c r="C149" s="13" t="str">
        <f t="shared" si="12"/>
        <v>November</v>
      </c>
      <c r="D149" s="13" t="str">
        <f t="shared" si="13"/>
        <v>2025</v>
      </c>
      <c r="E149" t="s">
        <v>350</v>
      </c>
      <c r="F149" t="s">
        <v>22</v>
      </c>
      <c r="G149" t="s">
        <v>43</v>
      </c>
      <c r="H149" t="s">
        <v>68</v>
      </c>
      <c r="I149" t="s">
        <v>169</v>
      </c>
      <c r="J149" t="s">
        <v>26</v>
      </c>
      <c r="K149" s="5">
        <v>60</v>
      </c>
      <c r="L149" s="3">
        <v>120</v>
      </c>
      <c r="M149">
        <v>2</v>
      </c>
      <c r="N149">
        <v>25</v>
      </c>
      <c r="O149" s="3">
        <v>6</v>
      </c>
      <c r="P149" t="s">
        <v>45</v>
      </c>
      <c r="Q149">
        <v>5</v>
      </c>
      <c r="R149" t="s">
        <v>28</v>
      </c>
      <c r="S149" s="3">
        <f t="shared" si="14"/>
        <v>180</v>
      </c>
      <c r="T149" s="3">
        <f t="shared" si="15"/>
        <v>126</v>
      </c>
      <c r="U149" s="3">
        <f t="shared" si="16"/>
        <v>54</v>
      </c>
      <c r="V149" s="8">
        <f t="shared" si="17"/>
        <v>0.3</v>
      </c>
    </row>
    <row r="150" spans="1:22" x14ac:dyDescent="0.3">
      <c r="A150" t="s">
        <v>351</v>
      </c>
      <c r="B150" s="13">
        <v>45963</v>
      </c>
      <c r="C150" s="13" t="str">
        <f t="shared" si="12"/>
        <v>November</v>
      </c>
      <c r="D150" s="13" t="str">
        <f t="shared" si="13"/>
        <v>2025</v>
      </c>
      <c r="E150" t="s">
        <v>352</v>
      </c>
      <c r="F150" t="s">
        <v>22</v>
      </c>
      <c r="G150" t="s">
        <v>43</v>
      </c>
      <c r="H150" t="s">
        <v>48</v>
      </c>
      <c r="I150" t="s">
        <v>85</v>
      </c>
      <c r="J150" t="s">
        <v>58</v>
      </c>
      <c r="K150" s="5">
        <v>20</v>
      </c>
      <c r="L150" s="3">
        <v>45</v>
      </c>
      <c r="M150">
        <v>2</v>
      </c>
      <c r="N150">
        <v>10</v>
      </c>
      <c r="O150" s="3">
        <v>5</v>
      </c>
      <c r="P150" t="s">
        <v>54</v>
      </c>
      <c r="Q150">
        <v>3</v>
      </c>
      <c r="R150" t="s">
        <v>28</v>
      </c>
      <c r="S150" s="3">
        <f t="shared" si="14"/>
        <v>81</v>
      </c>
      <c r="T150" s="3">
        <f t="shared" si="15"/>
        <v>45</v>
      </c>
      <c r="U150" s="3">
        <f t="shared" si="16"/>
        <v>36</v>
      </c>
      <c r="V150" s="8">
        <f t="shared" si="17"/>
        <v>0.44444444444444442</v>
      </c>
    </row>
    <row r="151" spans="1:22" x14ac:dyDescent="0.3">
      <c r="A151" t="s">
        <v>353</v>
      </c>
      <c r="B151" s="13">
        <v>45964</v>
      </c>
      <c r="C151" s="13" t="str">
        <f t="shared" si="12"/>
        <v>November</v>
      </c>
      <c r="D151" s="13" t="str">
        <f t="shared" si="13"/>
        <v>2025</v>
      </c>
      <c r="E151" t="s">
        <v>354</v>
      </c>
      <c r="F151" t="s">
        <v>38</v>
      </c>
      <c r="G151" t="s">
        <v>31</v>
      </c>
      <c r="H151" t="s">
        <v>44</v>
      </c>
      <c r="I151" t="s">
        <v>25</v>
      </c>
      <c r="J151" t="s">
        <v>26</v>
      </c>
      <c r="K151" s="5">
        <v>35</v>
      </c>
      <c r="L151" s="3">
        <v>70</v>
      </c>
      <c r="M151">
        <v>3</v>
      </c>
      <c r="N151">
        <v>15</v>
      </c>
      <c r="O151" s="3">
        <v>14</v>
      </c>
      <c r="P151" t="s">
        <v>27</v>
      </c>
      <c r="Q151">
        <v>6</v>
      </c>
      <c r="R151" t="s">
        <v>28</v>
      </c>
      <c r="S151" s="3">
        <f t="shared" si="14"/>
        <v>178.5</v>
      </c>
      <c r="T151" s="3">
        <f t="shared" si="15"/>
        <v>119</v>
      </c>
      <c r="U151" s="3">
        <f t="shared" si="16"/>
        <v>59.5</v>
      </c>
      <c r="V151" s="8">
        <f t="shared" si="17"/>
        <v>0.33333333333333331</v>
      </c>
    </row>
    <row r="152" spans="1:22" x14ac:dyDescent="0.3">
      <c r="A152" t="s">
        <v>355</v>
      </c>
      <c r="B152" s="13">
        <v>45965</v>
      </c>
      <c r="C152" s="13" t="str">
        <f t="shared" si="12"/>
        <v>November</v>
      </c>
      <c r="D152" s="13" t="str">
        <f t="shared" si="13"/>
        <v>2025</v>
      </c>
      <c r="E152" t="s">
        <v>356</v>
      </c>
      <c r="F152" t="s">
        <v>22</v>
      </c>
      <c r="G152" t="s">
        <v>31</v>
      </c>
      <c r="H152" t="s">
        <v>32</v>
      </c>
      <c r="I152" t="s">
        <v>33</v>
      </c>
      <c r="J152" t="s">
        <v>34</v>
      </c>
      <c r="K152" s="5">
        <v>6</v>
      </c>
      <c r="L152" s="3">
        <v>20</v>
      </c>
      <c r="M152">
        <v>2</v>
      </c>
      <c r="N152">
        <v>15</v>
      </c>
      <c r="O152" s="3">
        <v>18</v>
      </c>
      <c r="P152" t="s">
        <v>27</v>
      </c>
      <c r="Q152">
        <v>7</v>
      </c>
      <c r="R152" t="s">
        <v>28</v>
      </c>
      <c r="S152" s="3">
        <f t="shared" si="14"/>
        <v>34</v>
      </c>
      <c r="T152" s="3">
        <f t="shared" si="15"/>
        <v>30</v>
      </c>
      <c r="U152" s="3">
        <f t="shared" si="16"/>
        <v>4</v>
      </c>
      <c r="V152" s="8">
        <f t="shared" si="17"/>
        <v>0.11764705882352941</v>
      </c>
    </row>
    <row r="153" spans="1:22" x14ac:dyDescent="0.3">
      <c r="A153" t="s">
        <v>357</v>
      </c>
      <c r="B153" s="13">
        <v>45966</v>
      </c>
      <c r="C153" s="13" t="str">
        <f t="shared" si="12"/>
        <v>November</v>
      </c>
      <c r="D153" s="13" t="str">
        <f t="shared" si="13"/>
        <v>2025</v>
      </c>
      <c r="E153" t="s">
        <v>358</v>
      </c>
      <c r="F153" t="s">
        <v>22</v>
      </c>
      <c r="G153" t="s">
        <v>43</v>
      </c>
      <c r="H153" t="s">
        <v>24</v>
      </c>
      <c r="I153" t="s">
        <v>78</v>
      </c>
      <c r="J153" t="s">
        <v>50</v>
      </c>
      <c r="K153" s="5">
        <v>18</v>
      </c>
      <c r="L153" s="3">
        <v>45</v>
      </c>
      <c r="M153">
        <v>4</v>
      </c>
      <c r="N153">
        <v>5</v>
      </c>
      <c r="O153" s="3">
        <v>11</v>
      </c>
      <c r="P153" t="s">
        <v>45</v>
      </c>
      <c r="Q153">
        <v>5</v>
      </c>
      <c r="R153" t="s">
        <v>28</v>
      </c>
      <c r="S153" s="3">
        <f t="shared" si="14"/>
        <v>171</v>
      </c>
      <c r="T153" s="3">
        <f t="shared" si="15"/>
        <v>83</v>
      </c>
      <c r="U153" s="3">
        <f t="shared" si="16"/>
        <v>88</v>
      </c>
      <c r="V153" s="8">
        <f t="shared" si="17"/>
        <v>0.51461988304093564</v>
      </c>
    </row>
    <row r="154" spans="1:22" x14ac:dyDescent="0.3">
      <c r="A154" t="s">
        <v>359</v>
      </c>
      <c r="B154" s="13">
        <v>45967</v>
      </c>
      <c r="C154" s="13" t="str">
        <f t="shared" si="12"/>
        <v>November</v>
      </c>
      <c r="D154" s="13" t="str">
        <f t="shared" si="13"/>
        <v>2025</v>
      </c>
      <c r="E154" t="s">
        <v>215</v>
      </c>
      <c r="F154" t="s">
        <v>22</v>
      </c>
      <c r="G154" t="s">
        <v>43</v>
      </c>
      <c r="H154" t="s">
        <v>97</v>
      </c>
      <c r="I154" t="s">
        <v>61</v>
      </c>
      <c r="J154" t="s">
        <v>26</v>
      </c>
      <c r="K154" s="5">
        <v>90</v>
      </c>
      <c r="L154" s="3">
        <v>160</v>
      </c>
      <c r="M154">
        <v>4</v>
      </c>
      <c r="N154">
        <v>20</v>
      </c>
      <c r="O154" s="3">
        <v>10</v>
      </c>
      <c r="P154" t="s">
        <v>35</v>
      </c>
      <c r="Q154">
        <v>5</v>
      </c>
      <c r="R154" t="s">
        <v>28</v>
      </c>
      <c r="S154" s="3">
        <f t="shared" si="14"/>
        <v>512</v>
      </c>
      <c r="T154" s="3">
        <f t="shared" si="15"/>
        <v>370</v>
      </c>
      <c r="U154" s="3">
        <f t="shared" si="16"/>
        <v>142</v>
      </c>
      <c r="V154" s="8">
        <f t="shared" si="17"/>
        <v>0.27734375</v>
      </c>
    </row>
    <row r="155" spans="1:22" x14ac:dyDescent="0.3">
      <c r="A155" t="s">
        <v>360</v>
      </c>
      <c r="B155" s="13">
        <v>45968</v>
      </c>
      <c r="C155" s="13" t="str">
        <f t="shared" si="12"/>
        <v>November</v>
      </c>
      <c r="D155" s="13" t="str">
        <f t="shared" si="13"/>
        <v>2025</v>
      </c>
      <c r="E155" t="s">
        <v>361</v>
      </c>
      <c r="F155" t="s">
        <v>38</v>
      </c>
      <c r="G155" t="s">
        <v>43</v>
      </c>
      <c r="H155" t="s">
        <v>97</v>
      </c>
      <c r="I155" t="s">
        <v>57</v>
      </c>
      <c r="J155" t="s">
        <v>58</v>
      </c>
      <c r="K155" s="5">
        <v>450</v>
      </c>
      <c r="L155" s="3">
        <v>620</v>
      </c>
      <c r="M155">
        <v>7</v>
      </c>
      <c r="N155">
        <v>10</v>
      </c>
      <c r="O155" s="3">
        <v>12</v>
      </c>
      <c r="P155" t="s">
        <v>35</v>
      </c>
      <c r="Q155">
        <v>2</v>
      </c>
      <c r="R155" t="s">
        <v>28</v>
      </c>
      <c r="S155" s="3">
        <f t="shared" si="14"/>
        <v>3906</v>
      </c>
      <c r="T155" s="3">
        <f t="shared" si="15"/>
        <v>3162</v>
      </c>
      <c r="U155" s="3">
        <f t="shared" si="16"/>
        <v>744</v>
      </c>
      <c r="V155" s="8">
        <f t="shared" si="17"/>
        <v>0.19047619047619047</v>
      </c>
    </row>
    <row r="156" spans="1:22" x14ac:dyDescent="0.3">
      <c r="A156" t="s">
        <v>362</v>
      </c>
      <c r="B156" s="13">
        <v>45969</v>
      </c>
      <c r="C156" s="13" t="str">
        <f t="shared" si="12"/>
        <v>November</v>
      </c>
      <c r="D156" s="13" t="str">
        <f t="shared" si="13"/>
        <v>2025</v>
      </c>
      <c r="E156" t="s">
        <v>237</v>
      </c>
      <c r="F156" t="s">
        <v>22</v>
      </c>
      <c r="G156" t="s">
        <v>31</v>
      </c>
      <c r="H156" t="s">
        <v>91</v>
      </c>
      <c r="I156" t="s">
        <v>65</v>
      </c>
      <c r="J156" t="s">
        <v>58</v>
      </c>
      <c r="K156" s="5">
        <v>120</v>
      </c>
      <c r="L156" s="3">
        <v>180</v>
      </c>
      <c r="M156">
        <v>2</v>
      </c>
      <c r="N156">
        <v>5</v>
      </c>
      <c r="O156" s="3">
        <v>13</v>
      </c>
      <c r="P156" t="s">
        <v>45</v>
      </c>
      <c r="Q156">
        <v>5</v>
      </c>
      <c r="R156" t="s">
        <v>28</v>
      </c>
      <c r="S156" s="3">
        <f t="shared" si="14"/>
        <v>342</v>
      </c>
      <c r="T156" s="3">
        <f t="shared" si="15"/>
        <v>253</v>
      </c>
      <c r="U156" s="3">
        <f t="shared" si="16"/>
        <v>89</v>
      </c>
      <c r="V156" s="8">
        <f t="shared" si="17"/>
        <v>0.26023391812865498</v>
      </c>
    </row>
    <row r="157" spans="1:22" x14ac:dyDescent="0.3">
      <c r="A157" t="s">
        <v>363</v>
      </c>
      <c r="B157" s="13">
        <v>45970</v>
      </c>
      <c r="C157" s="13" t="str">
        <f t="shared" si="12"/>
        <v>November</v>
      </c>
      <c r="D157" s="13" t="str">
        <f t="shared" si="13"/>
        <v>2025</v>
      </c>
      <c r="E157" t="s">
        <v>364</v>
      </c>
      <c r="F157" t="s">
        <v>38</v>
      </c>
      <c r="G157" t="s">
        <v>31</v>
      </c>
      <c r="H157" t="s">
        <v>81</v>
      </c>
      <c r="I157" t="s">
        <v>132</v>
      </c>
      <c r="J157" t="s">
        <v>40</v>
      </c>
      <c r="K157" s="5">
        <v>18</v>
      </c>
      <c r="L157" s="3">
        <v>40</v>
      </c>
      <c r="M157">
        <v>8</v>
      </c>
      <c r="N157">
        <v>25</v>
      </c>
      <c r="O157" s="3">
        <v>18</v>
      </c>
      <c r="P157" t="s">
        <v>27</v>
      </c>
      <c r="Q157">
        <v>5</v>
      </c>
      <c r="R157" t="s">
        <v>28</v>
      </c>
      <c r="S157" s="3">
        <f t="shared" si="14"/>
        <v>240</v>
      </c>
      <c r="T157" s="3">
        <f t="shared" si="15"/>
        <v>162</v>
      </c>
      <c r="U157" s="3">
        <f t="shared" si="16"/>
        <v>78</v>
      </c>
      <c r="V157" s="8">
        <f t="shared" si="17"/>
        <v>0.32500000000000001</v>
      </c>
    </row>
    <row r="158" spans="1:22" x14ac:dyDescent="0.3">
      <c r="A158" t="s">
        <v>365</v>
      </c>
      <c r="B158" s="13">
        <v>45971</v>
      </c>
      <c r="C158" s="13" t="str">
        <f t="shared" si="12"/>
        <v>November</v>
      </c>
      <c r="D158" s="13" t="str">
        <f t="shared" si="13"/>
        <v>2025</v>
      </c>
      <c r="E158" t="s">
        <v>366</v>
      </c>
      <c r="F158" t="s">
        <v>53</v>
      </c>
      <c r="G158" t="s">
        <v>71</v>
      </c>
      <c r="H158" t="s">
        <v>81</v>
      </c>
      <c r="I158" t="s">
        <v>186</v>
      </c>
      <c r="J158" t="s">
        <v>58</v>
      </c>
      <c r="K158" s="5">
        <v>700</v>
      </c>
      <c r="L158" s="3">
        <v>900</v>
      </c>
      <c r="M158">
        <v>4</v>
      </c>
      <c r="N158">
        <v>25</v>
      </c>
      <c r="O158" s="3">
        <v>10</v>
      </c>
      <c r="P158" t="s">
        <v>35</v>
      </c>
      <c r="Q158">
        <v>4</v>
      </c>
      <c r="R158" t="s">
        <v>28</v>
      </c>
      <c r="S158" s="3">
        <f t="shared" si="14"/>
        <v>2700</v>
      </c>
      <c r="T158" s="3">
        <f t="shared" si="15"/>
        <v>2810</v>
      </c>
      <c r="U158" s="3">
        <f t="shared" si="16"/>
        <v>-110</v>
      </c>
      <c r="V158" s="8">
        <f t="shared" si="17"/>
        <v>-4.0740740740740744E-2</v>
      </c>
    </row>
    <row r="159" spans="1:22" x14ac:dyDescent="0.3">
      <c r="A159" t="s">
        <v>367</v>
      </c>
      <c r="B159" s="13">
        <v>45972</v>
      </c>
      <c r="C159" s="13" t="str">
        <f t="shared" si="12"/>
        <v>November</v>
      </c>
      <c r="D159" s="13" t="str">
        <f t="shared" si="13"/>
        <v>2025</v>
      </c>
      <c r="E159" t="s">
        <v>368</v>
      </c>
      <c r="F159" t="s">
        <v>38</v>
      </c>
      <c r="G159" t="s">
        <v>43</v>
      </c>
      <c r="H159" t="s">
        <v>91</v>
      </c>
      <c r="I159" t="s">
        <v>49</v>
      </c>
      <c r="J159" t="s">
        <v>50</v>
      </c>
      <c r="K159" s="5">
        <v>45</v>
      </c>
      <c r="L159" s="3">
        <v>90</v>
      </c>
      <c r="M159">
        <v>8</v>
      </c>
      <c r="N159">
        <v>25</v>
      </c>
      <c r="O159" s="3">
        <v>11</v>
      </c>
      <c r="P159" t="s">
        <v>45</v>
      </c>
      <c r="Q159">
        <v>2</v>
      </c>
      <c r="R159" t="s">
        <v>28</v>
      </c>
      <c r="S159" s="3">
        <f t="shared" si="14"/>
        <v>540</v>
      </c>
      <c r="T159" s="3">
        <f t="shared" si="15"/>
        <v>371</v>
      </c>
      <c r="U159" s="3">
        <f t="shared" si="16"/>
        <v>169</v>
      </c>
      <c r="V159" s="8">
        <f t="shared" si="17"/>
        <v>0.31296296296296294</v>
      </c>
    </row>
    <row r="160" spans="1:22" x14ac:dyDescent="0.3">
      <c r="A160" t="s">
        <v>369</v>
      </c>
      <c r="B160" s="13">
        <v>45973</v>
      </c>
      <c r="C160" s="13" t="str">
        <f t="shared" si="12"/>
        <v>November</v>
      </c>
      <c r="D160" s="13" t="str">
        <f t="shared" si="13"/>
        <v>2025</v>
      </c>
      <c r="E160" t="s">
        <v>247</v>
      </c>
      <c r="F160" t="s">
        <v>22</v>
      </c>
      <c r="G160" t="s">
        <v>31</v>
      </c>
      <c r="H160" t="s">
        <v>48</v>
      </c>
      <c r="I160" t="s">
        <v>207</v>
      </c>
      <c r="J160" t="s">
        <v>40</v>
      </c>
      <c r="K160" s="5">
        <v>35</v>
      </c>
      <c r="L160" s="3">
        <v>70</v>
      </c>
      <c r="M160">
        <v>1</v>
      </c>
      <c r="N160">
        <v>5</v>
      </c>
      <c r="O160" s="3">
        <v>13</v>
      </c>
      <c r="P160" t="s">
        <v>54</v>
      </c>
      <c r="Q160">
        <v>4</v>
      </c>
      <c r="R160" t="s">
        <v>28</v>
      </c>
      <c r="S160" s="3">
        <f t="shared" si="14"/>
        <v>66.5</v>
      </c>
      <c r="T160" s="3">
        <f t="shared" si="15"/>
        <v>48</v>
      </c>
      <c r="U160" s="3">
        <f t="shared" si="16"/>
        <v>18.5</v>
      </c>
      <c r="V160" s="8">
        <f t="shared" si="17"/>
        <v>0.2781954887218045</v>
      </c>
    </row>
    <row r="161" spans="1:22" x14ac:dyDescent="0.3">
      <c r="A161" t="s">
        <v>370</v>
      </c>
      <c r="B161" s="13">
        <v>45974</v>
      </c>
      <c r="C161" s="13" t="str">
        <f t="shared" si="12"/>
        <v>November</v>
      </c>
      <c r="D161" s="13" t="str">
        <f t="shared" si="13"/>
        <v>2025</v>
      </c>
      <c r="E161" t="s">
        <v>371</v>
      </c>
      <c r="F161" t="s">
        <v>53</v>
      </c>
      <c r="G161" t="s">
        <v>71</v>
      </c>
      <c r="H161" t="s">
        <v>97</v>
      </c>
      <c r="I161" t="s">
        <v>57</v>
      </c>
      <c r="J161" t="s">
        <v>58</v>
      </c>
      <c r="K161" s="5">
        <v>450</v>
      </c>
      <c r="L161" s="3">
        <v>620</v>
      </c>
      <c r="M161">
        <v>1</v>
      </c>
      <c r="N161">
        <v>20</v>
      </c>
      <c r="O161" s="3">
        <v>13</v>
      </c>
      <c r="P161" t="s">
        <v>35</v>
      </c>
      <c r="Q161">
        <v>4</v>
      </c>
      <c r="R161" t="s">
        <v>202</v>
      </c>
      <c r="S161" s="3">
        <f t="shared" si="14"/>
        <v>496</v>
      </c>
      <c r="T161" s="3">
        <f t="shared" si="15"/>
        <v>463</v>
      </c>
      <c r="U161" s="3">
        <f t="shared" si="16"/>
        <v>33</v>
      </c>
      <c r="V161" s="8">
        <f t="shared" si="17"/>
        <v>6.6532258064516125E-2</v>
      </c>
    </row>
    <row r="162" spans="1:22" x14ac:dyDescent="0.3">
      <c r="A162" t="s">
        <v>372</v>
      </c>
      <c r="B162" s="13">
        <v>45975</v>
      </c>
      <c r="C162" s="13" t="str">
        <f t="shared" si="12"/>
        <v>November</v>
      </c>
      <c r="D162" s="13" t="str">
        <f t="shared" si="13"/>
        <v>2025</v>
      </c>
      <c r="E162" t="s">
        <v>131</v>
      </c>
      <c r="F162" t="s">
        <v>38</v>
      </c>
      <c r="G162" t="s">
        <v>31</v>
      </c>
      <c r="H162" t="s">
        <v>91</v>
      </c>
      <c r="I162" t="s">
        <v>72</v>
      </c>
      <c r="J162" t="s">
        <v>34</v>
      </c>
      <c r="K162" s="5">
        <v>18</v>
      </c>
      <c r="L162" s="3">
        <v>40</v>
      </c>
      <c r="M162">
        <v>8</v>
      </c>
      <c r="N162">
        <v>0</v>
      </c>
      <c r="O162" s="3">
        <v>14</v>
      </c>
      <c r="P162" t="s">
        <v>35</v>
      </c>
      <c r="Q162">
        <v>6</v>
      </c>
      <c r="R162" t="s">
        <v>28</v>
      </c>
      <c r="S162" s="3">
        <f t="shared" si="14"/>
        <v>320</v>
      </c>
      <c r="T162" s="3">
        <f t="shared" si="15"/>
        <v>158</v>
      </c>
      <c r="U162" s="3">
        <f t="shared" si="16"/>
        <v>162</v>
      </c>
      <c r="V162" s="8">
        <f t="shared" si="17"/>
        <v>0.50624999999999998</v>
      </c>
    </row>
    <row r="163" spans="1:22" x14ac:dyDescent="0.3">
      <c r="A163" t="s">
        <v>373</v>
      </c>
      <c r="B163" s="13">
        <v>45976</v>
      </c>
      <c r="C163" s="13" t="str">
        <f t="shared" si="12"/>
        <v>November</v>
      </c>
      <c r="D163" s="13" t="str">
        <f t="shared" si="13"/>
        <v>2025</v>
      </c>
      <c r="E163" t="s">
        <v>374</v>
      </c>
      <c r="F163" t="s">
        <v>22</v>
      </c>
      <c r="G163" t="s">
        <v>31</v>
      </c>
      <c r="H163" t="s">
        <v>91</v>
      </c>
      <c r="I163" t="s">
        <v>132</v>
      </c>
      <c r="J163" t="s">
        <v>40</v>
      </c>
      <c r="K163" s="5">
        <v>18</v>
      </c>
      <c r="L163" s="3">
        <v>40</v>
      </c>
      <c r="M163">
        <v>3</v>
      </c>
      <c r="N163">
        <v>25</v>
      </c>
      <c r="O163" s="3">
        <v>14</v>
      </c>
      <c r="P163" t="s">
        <v>45</v>
      </c>
      <c r="Q163">
        <v>6</v>
      </c>
      <c r="R163" t="s">
        <v>28</v>
      </c>
      <c r="S163" s="3">
        <f t="shared" si="14"/>
        <v>90</v>
      </c>
      <c r="T163" s="3">
        <f t="shared" si="15"/>
        <v>68</v>
      </c>
      <c r="U163" s="3">
        <f t="shared" si="16"/>
        <v>22</v>
      </c>
      <c r="V163" s="8">
        <f t="shared" si="17"/>
        <v>0.24444444444444444</v>
      </c>
    </row>
    <row r="164" spans="1:22" x14ac:dyDescent="0.3">
      <c r="A164" t="s">
        <v>375</v>
      </c>
      <c r="B164" s="13">
        <v>45977</v>
      </c>
      <c r="C164" s="13" t="str">
        <f t="shared" si="12"/>
        <v>November</v>
      </c>
      <c r="D164" s="13" t="str">
        <f t="shared" si="13"/>
        <v>2025</v>
      </c>
      <c r="E164" t="s">
        <v>376</v>
      </c>
      <c r="F164" t="s">
        <v>22</v>
      </c>
      <c r="G164" t="s">
        <v>43</v>
      </c>
      <c r="H164" t="s">
        <v>44</v>
      </c>
      <c r="I164" t="s">
        <v>82</v>
      </c>
      <c r="J164" t="s">
        <v>50</v>
      </c>
      <c r="K164" s="5">
        <v>15</v>
      </c>
      <c r="L164" s="3">
        <v>35</v>
      </c>
      <c r="M164">
        <v>2</v>
      </c>
      <c r="N164">
        <v>5</v>
      </c>
      <c r="O164" s="3">
        <v>7</v>
      </c>
      <c r="P164" t="s">
        <v>45</v>
      </c>
      <c r="Q164">
        <v>3</v>
      </c>
      <c r="R164" t="s">
        <v>28</v>
      </c>
      <c r="S164" s="3">
        <f t="shared" si="14"/>
        <v>66.5</v>
      </c>
      <c r="T164" s="3">
        <f t="shared" si="15"/>
        <v>37</v>
      </c>
      <c r="U164" s="3">
        <f t="shared" si="16"/>
        <v>29.5</v>
      </c>
      <c r="V164" s="8">
        <f t="shared" si="17"/>
        <v>0.44360902255639095</v>
      </c>
    </row>
    <row r="165" spans="1:22" x14ac:dyDescent="0.3">
      <c r="A165" t="s">
        <v>377</v>
      </c>
      <c r="B165" s="13">
        <v>45978</v>
      </c>
      <c r="C165" s="13" t="str">
        <f t="shared" si="12"/>
        <v>November</v>
      </c>
      <c r="D165" s="13" t="str">
        <f t="shared" si="13"/>
        <v>2025</v>
      </c>
      <c r="E165" t="s">
        <v>378</v>
      </c>
      <c r="F165" t="s">
        <v>22</v>
      </c>
      <c r="G165" t="s">
        <v>23</v>
      </c>
      <c r="H165" t="s">
        <v>117</v>
      </c>
      <c r="I165" t="s">
        <v>154</v>
      </c>
      <c r="J165" t="s">
        <v>40</v>
      </c>
      <c r="K165" s="5">
        <v>10</v>
      </c>
      <c r="L165" s="3">
        <v>25</v>
      </c>
      <c r="M165">
        <v>3</v>
      </c>
      <c r="N165">
        <v>10</v>
      </c>
      <c r="O165" s="3">
        <v>7</v>
      </c>
      <c r="P165" t="s">
        <v>54</v>
      </c>
      <c r="Q165">
        <v>5</v>
      </c>
      <c r="R165" t="s">
        <v>28</v>
      </c>
      <c r="S165" s="3">
        <f t="shared" si="14"/>
        <v>67.5</v>
      </c>
      <c r="T165" s="3">
        <f t="shared" si="15"/>
        <v>37</v>
      </c>
      <c r="U165" s="3">
        <f t="shared" si="16"/>
        <v>30.5</v>
      </c>
      <c r="V165" s="8">
        <f t="shared" si="17"/>
        <v>0.45185185185185184</v>
      </c>
    </row>
    <row r="166" spans="1:22" x14ac:dyDescent="0.3">
      <c r="A166" t="s">
        <v>379</v>
      </c>
      <c r="B166" s="13">
        <v>45979</v>
      </c>
      <c r="C166" s="13" t="str">
        <f t="shared" si="12"/>
        <v>November</v>
      </c>
      <c r="D166" s="13" t="str">
        <f t="shared" si="13"/>
        <v>2025</v>
      </c>
      <c r="E166" t="s">
        <v>151</v>
      </c>
      <c r="F166" t="s">
        <v>38</v>
      </c>
      <c r="G166" t="s">
        <v>23</v>
      </c>
      <c r="H166" t="s">
        <v>44</v>
      </c>
      <c r="I166" t="s">
        <v>152</v>
      </c>
      <c r="J166" t="s">
        <v>58</v>
      </c>
      <c r="K166" s="5">
        <v>45</v>
      </c>
      <c r="L166" s="3">
        <v>80</v>
      </c>
      <c r="M166">
        <v>4</v>
      </c>
      <c r="N166">
        <v>20</v>
      </c>
      <c r="O166" s="3">
        <v>10</v>
      </c>
      <c r="P166" t="s">
        <v>54</v>
      </c>
      <c r="Q166">
        <v>3</v>
      </c>
      <c r="R166" t="s">
        <v>28</v>
      </c>
      <c r="S166" s="3">
        <f t="shared" si="14"/>
        <v>256</v>
      </c>
      <c r="T166" s="3">
        <f t="shared" si="15"/>
        <v>190</v>
      </c>
      <c r="U166" s="3">
        <f t="shared" si="16"/>
        <v>66</v>
      </c>
      <c r="V166" s="8">
        <f t="shared" si="17"/>
        <v>0.2578125</v>
      </c>
    </row>
    <row r="167" spans="1:22" x14ac:dyDescent="0.3">
      <c r="A167" t="s">
        <v>380</v>
      </c>
      <c r="B167" s="13">
        <v>45980</v>
      </c>
      <c r="C167" s="13" t="str">
        <f t="shared" si="12"/>
        <v>November</v>
      </c>
      <c r="D167" s="13" t="str">
        <f t="shared" si="13"/>
        <v>2025</v>
      </c>
      <c r="E167" t="s">
        <v>348</v>
      </c>
      <c r="F167" t="s">
        <v>22</v>
      </c>
      <c r="G167" t="s">
        <v>23</v>
      </c>
      <c r="H167" t="s">
        <v>81</v>
      </c>
      <c r="I167" t="s">
        <v>49</v>
      </c>
      <c r="J167" t="s">
        <v>50</v>
      </c>
      <c r="K167" s="5">
        <v>45</v>
      </c>
      <c r="L167" s="3">
        <v>90</v>
      </c>
      <c r="M167">
        <v>1</v>
      </c>
      <c r="N167">
        <v>5</v>
      </c>
      <c r="O167" s="3">
        <v>6</v>
      </c>
      <c r="P167" t="s">
        <v>27</v>
      </c>
      <c r="Q167">
        <v>2</v>
      </c>
      <c r="R167" t="s">
        <v>28</v>
      </c>
      <c r="S167" s="3">
        <f t="shared" si="14"/>
        <v>85.5</v>
      </c>
      <c r="T167" s="3">
        <f t="shared" si="15"/>
        <v>51</v>
      </c>
      <c r="U167" s="3">
        <f t="shared" si="16"/>
        <v>34.5</v>
      </c>
      <c r="V167" s="8">
        <f t="shared" si="17"/>
        <v>0.40350877192982454</v>
      </c>
    </row>
    <row r="168" spans="1:22" x14ac:dyDescent="0.3">
      <c r="A168" t="s">
        <v>381</v>
      </c>
      <c r="B168" s="13">
        <v>45981</v>
      </c>
      <c r="C168" s="13" t="str">
        <f t="shared" si="12"/>
        <v>November</v>
      </c>
      <c r="D168" s="13" t="str">
        <f t="shared" si="13"/>
        <v>2025</v>
      </c>
      <c r="E168" t="s">
        <v>382</v>
      </c>
      <c r="F168" t="s">
        <v>22</v>
      </c>
      <c r="G168" t="s">
        <v>43</v>
      </c>
      <c r="H168" t="s">
        <v>32</v>
      </c>
      <c r="I168" t="s">
        <v>65</v>
      </c>
      <c r="J168" t="s">
        <v>58</v>
      </c>
      <c r="K168" s="5">
        <v>120</v>
      </c>
      <c r="L168" s="3">
        <v>180</v>
      </c>
      <c r="M168">
        <v>4</v>
      </c>
      <c r="N168">
        <v>25</v>
      </c>
      <c r="O168" s="3">
        <v>6</v>
      </c>
      <c r="P168" t="s">
        <v>35</v>
      </c>
      <c r="Q168">
        <v>4</v>
      </c>
      <c r="R168" t="s">
        <v>28</v>
      </c>
      <c r="S168" s="3">
        <f t="shared" si="14"/>
        <v>540</v>
      </c>
      <c r="T168" s="3">
        <f t="shared" si="15"/>
        <v>486</v>
      </c>
      <c r="U168" s="3">
        <f t="shared" si="16"/>
        <v>54</v>
      </c>
      <c r="V168" s="8">
        <f t="shared" si="17"/>
        <v>0.1</v>
      </c>
    </row>
    <row r="169" spans="1:22" x14ac:dyDescent="0.3">
      <c r="A169" t="s">
        <v>383</v>
      </c>
      <c r="B169" s="13">
        <v>45982</v>
      </c>
      <c r="C169" s="13" t="str">
        <f t="shared" si="12"/>
        <v>November</v>
      </c>
      <c r="D169" s="13" t="str">
        <f t="shared" si="13"/>
        <v>2025</v>
      </c>
      <c r="E169" t="s">
        <v>384</v>
      </c>
      <c r="F169" t="s">
        <v>38</v>
      </c>
      <c r="G169" t="s">
        <v>43</v>
      </c>
      <c r="H169" t="s">
        <v>68</v>
      </c>
      <c r="I169" t="s">
        <v>82</v>
      </c>
      <c r="J169" t="s">
        <v>50</v>
      </c>
      <c r="K169" s="5">
        <v>15</v>
      </c>
      <c r="L169" s="3">
        <v>35</v>
      </c>
      <c r="M169">
        <v>2</v>
      </c>
      <c r="N169">
        <v>10</v>
      </c>
      <c r="O169" s="3">
        <v>12</v>
      </c>
      <c r="P169" t="s">
        <v>27</v>
      </c>
      <c r="Q169">
        <v>2</v>
      </c>
      <c r="R169" t="s">
        <v>28</v>
      </c>
      <c r="S169" s="3">
        <f t="shared" si="14"/>
        <v>63</v>
      </c>
      <c r="T169" s="3">
        <f t="shared" si="15"/>
        <v>42</v>
      </c>
      <c r="U169" s="3">
        <f t="shared" si="16"/>
        <v>21</v>
      </c>
      <c r="V169" s="8">
        <f t="shared" si="17"/>
        <v>0.33333333333333331</v>
      </c>
    </row>
    <row r="170" spans="1:22" x14ac:dyDescent="0.3">
      <c r="A170" t="s">
        <v>385</v>
      </c>
      <c r="B170" s="13">
        <v>45983</v>
      </c>
      <c r="C170" s="13" t="str">
        <f t="shared" si="12"/>
        <v>November</v>
      </c>
      <c r="D170" s="13" t="str">
        <f t="shared" si="13"/>
        <v>2025</v>
      </c>
      <c r="E170" t="s">
        <v>386</v>
      </c>
      <c r="F170" t="s">
        <v>22</v>
      </c>
      <c r="G170" t="s">
        <v>71</v>
      </c>
      <c r="H170" t="s">
        <v>117</v>
      </c>
      <c r="I170" t="s">
        <v>33</v>
      </c>
      <c r="J170" t="s">
        <v>34</v>
      </c>
      <c r="K170" s="5">
        <v>6</v>
      </c>
      <c r="L170" s="3">
        <v>20</v>
      </c>
      <c r="M170">
        <v>1</v>
      </c>
      <c r="N170">
        <v>20</v>
      </c>
      <c r="O170" s="3">
        <v>13</v>
      </c>
      <c r="P170" t="s">
        <v>45</v>
      </c>
      <c r="Q170">
        <v>2</v>
      </c>
      <c r="R170" t="s">
        <v>28</v>
      </c>
      <c r="S170" s="3">
        <f t="shared" si="14"/>
        <v>16</v>
      </c>
      <c r="T170" s="3">
        <f t="shared" si="15"/>
        <v>19</v>
      </c>
      <c r="U170" s="3">
        <f t="shared" si="16"/>
        <v>-3</v>
      </c>
      <c r="V170" s="8">
        <f t="shared" si="17"/>
        <v>-0.1875</v>
      </c>
    </row>
    <row r="171" spans="1:22" x14ac:dyDescent="0.3">
      <c r="A171" t="s">
        <v>387</v>
      </c>
      <c r="B171" s="13">
        <v>45984</v>
      </c>
      <c r="C171" s="13" t="str">
        <f t="shared" si="12"/>
        <v>November</v>
      </c>
      <c r="D171" s="13" t="str">
        <f t="shared" si="13"/>
        <v>2025</v>
      </c>
      <c r="E171" t="s">
        <v>56</v>
      </c>
      <c r="F171" t="s">
        <v>22</v>
      </c>
      <c r="G171" t="s">
        <v>71</v>
      </c>
      <c r="H171" t="s">
        <v>81</v>
      </c>
      <c r="I171" t="s">
        <v>88</v>
      </c>
      <c r="J171" t="s">
        <v>34</v>
      </c>
      <c r="K171" s="5">
        <v>22</v>
      </c>
      <c r="L171" s="3">
        <v>60</v>
      </c>
      <c r="M171">
        <v>2</v>
      </c>
      <c r="N171">
        <v>25</v>
      </c>
      <c r="O171" s="3">
        <v>9</v>
      </c>
      <c r="P171" t="s">
        <v>35</v>
      </c>
      <c r="Q171">
        <v>3</v>
      </c>
      <c r="R171" t="s">
        <v>28</v>
      </c>
      <c r="S171" s="3">
        <f t="shared" si="14"/>
        <v>90</v>
      </c>
      <c r="T171" s="3">
        <f t="shared" si="15"/>
        <v>53</v>
      </c>
      <c r="U171" s="3">
        <f t="shared" si="16"/>
        <v>37</v>
      </c>
      <c r="V171" s="8">
        <f t="shared" si="17"/>
        <v>0.41111111111111109</v>
      </c>
    </row>
    <row r="172" spans="1:22" x14ac:dyDescent="0.3">
      <c r="A172" t="s">
        <v>388</v>
      </c>
      <c r="B172" s="13">
        <v>45985</v>
      </c>
      <c r="C172" s="13" t="str">
        <f t="shared" si="12"/>
        <v>November</v>
      </c>
      <c r="D172" s="13" t="str">
        <f t="shared" si="13"/>
        <v>2025</v>
      </c>
      <c r="E172" t="s">
        <v>389</v>
      </c>
      <c r="F172" t="s">
        <v>22</v>
      </c>
      <c r="G172" t="s">
        <v>23</v>
      </c>
      <c r="H172" t="s">
        <v>44</v>
      </c>
      <c r="I172" t="s">
        <v>132</v>
      </c>
      <c r="J172" t="s">
        <v>40</v>
      </c>
      <c r="K172" s="5">
        <v>18</v>
      </c>
      <c r="L172" s="3">
        <v>40</v>
      </c>
      <c r="M172">
        <v>4</v>
      </c>
      <c r="N172">
        <v>5</v>
      </c>
      <c r="O172" s="3">
        <v>5</v>
      </c>
      <c r="P172" t="s">
        <v>54</v>
      </c>
      <c r="Q172">
        <v>4</v>
      </c>
      <c r="R172" t="s">
        <v>28</v>
      </c>
      <c r="S172" s="3">
        <f t="shared" si="14"/>
        <v>152</v>
      </c>
      <c r="T172" s="3">
        <f t="shared" si="15"/>
        <v>77</v>
      </c>
      <c r="U172" s="3">
        <f t="shared" si="16"/>
        <v>75</v>
      </c>
      <c r="V172" s="8">
        <f t="shared" si="17"/>
        <v>0.49342105263157893</v>
      </c>
    </row>
    <row r="173" spans="1:22" x14ac:dyDescent="0.3">
      <c r="A173" t="s">
        <v>390</v>
      </c>
      <c r="B173" s="13">
        <v>45986</v>
      </c>
      <c r="C173" s="13" t="str">
        <f t="shared" si="12"/>
        <v>November</v>
      </c>
      <c r="D173" s="13" t="str">
        <f t="shared" si="13"/>
        <v>2025</v>
      </c>
      <c r="E173" t="s">
        <v>391</v>
      </c>
      <c r="F173" t="s">
        <v>22</v>
      </c>
      <c r="G173" t="s">
        <v>43</v>
      </c>
      <c r="H173" t="s">
        <v>81</v>
      </c>
      <c r="I173" t="s">
        <v>65</v>
      </c>
      <c r="J173" t="s">
        <v>58</v>
      </c>
      <c r="K173" s="5">
        <v>120</v>
      </c>
      <c r="L173" s="3">
        <v>180</v>
      </c>
      <c r="M173">
        <v>4</v>
      </c>
      <c r="N173">
        <v>10</v>
      </c>
      <c r="O173" s="3">
        <v>7</v>
      </c>
      <c r="P173" t="s">
        <v>45</v>
      </c>
      <c r="Q173">
        <v>3</v>
      </c>
      <c r="R173" t="s">
        <v>202</v>
      </c>
      <c r="S173" s="3">
        <f t="shared" si="14"/>
        <v>648</v>
      </c>
      <c r="T173" s="3">
        <f t="shared" si="15"/>
        <v>487</v>
      </c>
      <c r="U173" s="3">
        <f t="shared" si="16"/>
        <v>161</v>
      </c>
      <c r="V173" s="8">
        <f t="shared" si="17"/>
        <v>0.24845679012345678</v>
      </c>
    </row>
    <row r="174" spans="1:22" x14ac:dyDescent="0.3">
      <c r="A174" t="s">
        <v>392</v>
      </c>
      <c r="B174" s="13">
        <v>45987</v>
      </c>
      <c r="C174" s="13" t="str">
        <f t="shared" si="12"/>
        <v>November</v>
      </c>
      <c r="D174" s="13" t="str">
        <f t="shared" si="13"/>
        <v>2025</v>
      </c>
      <c r="E174" t="s">
        <v>393</v>
      </c>
      <c r="F174" t="s">
        <v>38</v>
      </c>
      <c r="G174" t="s">
        <v>31</v>
      </c>
      <c r="H174" t="s">
        <v>91</v>
      </c>
      <c r="I174" t="s">
        <v>33</v>
      </c>
      <c r="J174" t="s">
        <v>34</v>
      </c>
      <c r="K174" s="5">
        <v>6</v>
      </c>
      <c r="L174" s="3">
        <v>20</v>
      </c>
      <c r="M174">
        <v>8</v>
      </c>
      <c r="N174">
        <v>0</v>
      </c>
      <c r="O174" s="3">
        <v>15</v>
      </c>
      <c r="P174" t="s">
        <v>45</v>
      </c>
      <c r="Q174">
        <v>5</v>
      </c>
      <c r="R174" t="s">
        <v>28</v>
      </c>
      <c r="S174" s="3">
        <f t="shared" si="14"/>
        <v>160</v>
      </c>
      <c r="T174" s="3">
        <f t="shared" si="15"/>
        <v>63</v>
      </c>
      <c r="U174" s="3">
        <f t="shared" si="16"/>
        <v>97</v>
      </c>
      <c r="V174" s="8">
        <f t="shared" si="17"/>
        <v>0.60624999999999996</v>
      </c>
    </row>
    <row r="175" spans="1:22" x14ac:dyDescent="0.3">
      <c r="A175" t="s">
        <v>394</v>
      </c>
      <c r="B175" s="13">
        <v>45988</v>
      </c>
      <c r="C175" s="13" t="str">
        <f t="shared" si="12"/>
        <v>November</v>
      </c>
      <c r="D175" s="13" t="str">
        <f t="shared" si="13"/>
        <v>2025</v>
      </c>
      <c r="E175" t="s">
        <v>395</v>
      </c>
      <c r="F175" t="s">
        <v>38</v>
      </c>
      <c r="G175" t="s">
        <v>71</v>
      </c>
      <c r="H175" t="s">
        <v>44</v>
      </c>
      <c r="I175" t="s">
        <v>112</v>
      </c>
      <c r="J175" t="s">
        <v>58</v>
      </c>
      <c r="K175" s="5">
        <v>70</v>
      </c>
      <c r="L175" s="3">
        <v>110</v>
      </c>
      <c r="M175">
        <v>3</v>
      </c>
      <c r="N175">
        <v>20</v>
      </c>
      <c r="O175" s="3">
        <v>11</v>
      </c>
      <c r="P175" t="s">
        <v>35</v>
      </c>
      <c r="Q175">
        <v>2</v>
      </c>
      <c r="R175" t="s">
        <v>28</v>
      </c>
      <c r="S175" s="3">
        <f t="shared" si="14"/>
        <v>264</v>
      </c>
      <c r="T175" s="3">
        <f t="shared" si="15"/>
        <v>221</v>
      </c>
      <c r="U175" s="3">
        <f t="shared" si="16"/>
        <v>43</v>
      </c>
      <c r="V175" s="8">
        <f t="shared" si="17"/>
        <v>0.16287878787878787</v>
      </c>
    </row>
    <row r="176" spans="1:22" x14ac:dyDescent="0.3">
      <c r="A176" t="s">
        <v>396</v>
      </c>
      <c r="B176" s="13">
        <v>45989</v>
      </c>
      <c r="C176" s="13" t="str">
        <f t="shared" si="12"/>
        <v>November</v>
      </c>
      <c r="D176" s="13" t="str">
        <f t="shared" si="13"/>
        <v>2025</v>
      </c>
      <c r="E176" t="s">
        <v>397</v>
      </c>
      <c r="F176" t="s">
        <v>53</v>
      </c>
      <c r="G176" t="s">
        <v>71</v>
      </c>
      <c r="H176" t="s">
        <v>81</v>
      </c>
      <c r="I176" t="s">
        <v>25</v>
      </c>
      <c r="J176" t="s">
        <v>26</v>
      </c>
      <c r="K176" s="5">
        <v>35</v>
      </c>
      <c r="L176" s="3">
        <v>70</v>
      </c>
      <c r="M176">
        <v>2</v>
      </c>
      <c r="N176">
        <v>0</v>
      </c>
      <c r="O176" s="3">
        <v>7</v>
      </c>
      <c r="P176" t="s">
        <v>35</v>
      </c>
      <c r="Q176">
        <v>4</v>
      </c>
      <c r="R176" t="s">
        <v>28</v>
      </c>
      <c r="S176" s="3">
        <f t="shared" si="14"/>
        <v>140</v>
      </c>
      <c r="T176" s="3">
        <f t="shared" si="15"/>
        <v>77</v>
      </c>
      <c r="U176" s="3">
        <f t="shared" si="16"/>
        <v>63</v>
      </c>
      <c r="V176" s="8">
        <f t="shared" si="17"/>
        <v>0.45</v>
      </c>
    </row>
    <row r="177" spans="1:22" x14ac:dyDescent="0.3">
      <c r="A177" t="s">
        <v>398</v>
      </c>
      <c r="B177" s="13">
        <v>45990</v>
      </c>
      <c r="C177" s="13" t="str">
        <f t="shared" si="12"/>
        <v>November</v>
      </c>
      <c r="D177" s="13" t="str">
        <f t="shared" si="13"/>
        <v>2025</v>
      </c>
      <c r="E177" t="s">
        <v>399</v>
      </c>
      <c r="F177" t="s">
        <v>38</v>
      </c>
      <c r="G177" t="s">
        <v>71</v>
      </c>
      <c r="H177" t="s">
        <v>91</v>
      </c>
      <c r="I177" t="s">
        <v>39</v>
      </c>
      <c r="J177" t="s">
        <v>40</v>
      </c>
      <c r="K177" s="5">
        <v>25</v>
      </c>
      <c r="L177" s="3">
        <v>55</v>
      </c>
      <c r="M177">
        <v>4</v>
      </c>
      <c r="N177">
        <v>20</v>
      </c>
      <c r="O177" s="3">
        <v>5</v>
      </c>
      <c r="P177" t="s">
        <v>54</v>
      </c>
      <c r="Q177">
        <v>4</v>
      </c>
      <c r="R177" t="s">
        <v>28</v>
      </c>
      <c r="S177" s="3">
        <f t="shared" si="14"/>
        <v>176</v>
      </c>
      <c r="T177" s="3">
        <f t="shared" si="15"/>
        <v>105</v>
      </c>
      <c r="U177" s="3">
        <f t="shared" si="16"/>
        <v>71</v>
      </c>
      <c r="V177" s="8">
        <f t="shared" si="17"/>
        <v>0.40340909090909088</v>
      </c>
    </row>
    <row r="178" spans="1:22" x14ac:dyDescent="0.3">
      <c r="A178" t="s">
        <v>400</v>
      </c>
      <c r="B178" s="13">
        <v>45991</v>
      </c>
      <c r="C178" s="13" t="str">
        <f t="shared" si="12"/>
        <v>November</v>
      </c>
      <c r="D178" s="13" t="str">
        <f t="shared" si="13"/>
        <v>2025</v>
      </c>
      <c r="E178" t="s">
        <v>401</v>
      </c>
      <c r="F178" t="s">
        <v>53</v>
      </c>
      <c r="G178" t="s">
        <v>43</v>
      </c>
      <c r="H178" t="s">
        <v>24</v>
      </c>
      <c r="I178" t="s">
        <v>33</v>
      </c>
      <c r="J178" t="s">
        <v>34</v>
      </c>
      <c r="K178" s="5">
        <v>6</v>
      </c>
      <c r="L178" s="3">
        <v>20</v>
      </c>
      <c r="M178">
        <v>4</v>
      </c>
      <c r="N178">
        <v>20</v>
      </c>
      <c r="O178" s="3">
        <v>10</v>
      </c>
      <c r="P178" t="s">
        <v>35</v>
      </c>
      <c r="Q178">
        <v>4</v>
      </c>
      <c r="R178" t="s">
        <v>28</v>
      </c>
      <c r="S178" s="3">
        <f t="shared" si="14"/>
        <v>64</v>
      </c>
      <c r="T178" s="3">
        <f t="shared" si="15"/>
        <v>34</v>
      </c>
      <c r="U178" s="3">
        <f t="shared" si="16"/>
        <v>30</v>
      </c>
      <c r="V178" s="8">
        <f t="shared" si="17"/>
        <v>0.46875</v>
      </c>
    </row>
    <row r="179" spans="1:22" x14ac:dyDescent="0.3">
      <c r="A179" t="s">
        <v>402</v>
      </c>
      <c r="B179" s="13">
        <v>45992</v>
      </c>
      <c r="C179" s="13" t="str">
        <f t="shared" si="12"/>
        <v>December</v>
      </c>
      <c r="D179" s="13" t="str">
        <f t="shared" si="13"/>
        <v>2025</v>
      </c>
      <c r="E179" t="s">
        <v>403</v>
      </c>
      <c r="F179" t="s">
        <v>22</v>
      </c>
      <c r="G179" t="s">
        <v>23</v>
      </c>
      <c r="H179" t="s">
        <v>117</v>
      </c>
      <c r="I179" t="s">
        <v>103</v>
      </c>
      <c r="J179" t="s">
        <v>26</v>
      </c>
      <c r="K179" s="5">
        <v>20</v>
      </c>
      <c r="L179" s="3">
        <v>45</v>
      </c>
      <c r="M179">
        <v>1</v>
      </c>
      <c r="N179">
        <v>20</v>
      </c>
      <c r="O179" s="3">
        <v>13</v>
      </c>
      <c r="P179" t="s">
        <v>35</v>
      </c>
      <c r="Q179">
        <v>2</v>
      </c>
      <c r="R179" t="s">
        <v>28</v>
      </c>
      <c r="S179" s="3">
        <f t="shared" si="14"/>
        <v>36</v>
      </c>
      <c r="T179" s="3">
        <f t="shared" si="15"/>
        <v>33</v>
      </c>
      <c r="U179" s="3">
        <f t="shared" si="16"/>
        <v>3</v>
      </c>
      <c r="V179" s="8">
        <f t="shared" si="17"/>
        <v>8.3333333333333329E-2</v>
      </c>
    </row>
    <row r="180" spans="1:22" x14ac:dyDescent="0.3">
      <c r="A180" t="s">
        <v>404</v>
      </c>
      <c r="B180" s="13">
        <v>45993</v>
      </c>
      <c r="C180" s="13" t="str">
        <f t="shared" si="12"/>
        <v>December</v>
      </c>
      <c r="D180" s="13" t="str">
        <f t="shared" si="13"/>
        <v>2025</v>
      </c>
      <c r="E180" t="s">
        <v>405</v>
      </c>
      <c r="F180" t="s">
        <v>22</v>
      </c>
      <c r="G180" t="s">
        <v>31</v>
      </c>
      <c r="H180" t="s">
        <v>117</v>
      </c>
      <c r="I180" t="s">
        <v>33</v>
      </c>
      <c r="J180" t="s">
        <v>34</v>
      </c>
      <c r="K180" s="5">
        <v>6</v>
      </c>
      <c r="L180" s="3">
        <v>20</v>
      </c>
      <c r="M180">
        <v>3</v>
      </c>
      <c r="N180">
        <v>20</v>
      </c>
      <c r="O180" s="3">
        <v>15</v>
      </c>
      <c r="P180" t="s">
        <v>35</v>
      </c>
      <c r="Q180">
        <v>7</v>
      </c>
      <c r="R180" t="s">
        <v>28</v>
      </c>
      <c r="S180" s="3">
        <f t="shared" si="14"/>
        <v>48</v>
      </c>
      <c r="T180" s="3">
        <f t="shared" si="15"/>
        <v>33</v>
      </c>
      <c r="U180" s="3">
        <f t="shared" si="16"/>
        <v>15</v>
      </c>
      <c r="V180" s="8">
        <f t="shared" si="17"/>
        <v>0.3125</v>
      </c>
    </row>
    <row r="181" spans="1:22" x14ac:dyDescent="0.3">
      <c r="A181" t="s">
        <v>406</v>
      </c>
      <c r="B181" s="13">
        <v>45994</v>
      </c>
      <c r="C181" s="13" t="str">
        <f t="shared" si="12"/>
        <v>December</v>
      </c>
      <c r="D181" s="13" t="str">
        <f t="shared" si="13"/>
        <v>2025</v>
      </c>
      <c r="E181" t="s">
        <v>407</v>
      </c>
      <c r="F181" t="s">
        <v>22</v>
      </c>
      <c r="G181" t="s">
        <v>43</v>
      </c>
      <c r="H181" t="s">
        <v>44</v>
      </c>
      <c r="I181" t="s">
        <v>186</v>
      </c>
      <c r="J181" t="s">
        <v>58</v>
      </c>
      <c r="K181" s="5">
        <v>700</v>
      </c>
      <c r="L181" s="3">
        <v>900</v>
      </c>
      <c r="M181">
        <v>2</v>
      </c>
      <c r="N181">
        <v>20</v>
      </c>
      <c r="O181" s="3">
        <v>8</v>
      </c>
      <c r="P181" t="s">
        <v>45</v>
      </c>
      <c r="Q181">
        <v>3</v>
      </c>
      <c r="R181" t="s">
        <v>28</v>
      </c>
      <c r="S181" s="3">
        <f t="shared" si="14"/>
        <v>1440</v>
      </c>
      <c r="T181" s="3">
        <f t="shared" si="15"/>
        <v>1408</v>
      </c>
      <c r="U181" s="3">
        <f t="shared" si="16"/>
        <v>32</v>
      </c>
      <c r="V181" s="8">
        <f t="shared" si="17"/>
        <v>2.2222222222222223E-2</v>
      </c>
    </row>
    <row r="182" spans="1:22" x14ac:dyDescent="0.3">
      <c r="A182" t="s">
        <v>408</v>
      </c>
      <c r="B182" s="13">
        <v>45995</v>
      </c>
      <c r="C182" s="13" t="str">
        <f t="shared" si="12"/>
        <v>December</v>
      </c>
      <c r="D182" s="13" t="str">
        <f t="shared" si="13"/>
        <v>2025</v>
      </c>
      <c r="E182" t="s">
        <v>409</v>
      </c>
      <c r="F182" t="s">
        <v>22</v>
      </c>
      <c r="G182" t="s">
        <v>31</v>
      </c>
      <c r="H182" t="s">
        <v>44</v>
      </c>
      <c r="I182" t="s">
        <v>72</v>
      </c>
      <c r="J182" t="s">
        <v>34</v>
      </c>
      <c r="K182" s="5">
        <v>18</v>
      </c>
      <c r="L182" s="3">
        <v>40</v>
      </c>
      <c r="M182">
        <v>2</v>
      </c>
      <c r="N182">
        <v>0</v>
      </c>
      <c r="O182" s="3">
        <v>12</v>
      </c>
      <c r="P182" t="s">
        <v>54</v>
      </c>
      <c r="Q182">
        <v>7</v>
      </c>
      <c r="R182" t="s">
        <v>28</v>
      </c>
      <c r="S182" s="3">
        <f t="shared" si="14"/>
        <v>80</v>
      </c>
      <c r="T182" s="3">
        <f t="shared" si="15"/>
        <v>48</v>
      </c>
      <c r="U182" s="3">
        <f t="shared" si="16"/>
        <v>32</v>
      </c>
      <c r="V182" s="8">
        <f t="shared" si="17"/>
        <v>0.4</v>
      </c>
    </row>
    <row r="183" spans="1:22" x14ac:dyDescent="0.3">
      <c r="A183" t="s">
        <v>410</v>
      </c>
      <c r="B183" s="13">
        <v>45996</v>
      </c>
      <c r="C183" s="13" t="str">
        <f t="shared" si="12"/>
        <v>December</v>
      </c>
      <c r="D183" s="13" t="str">
        <f t="shared" si="13"/>
        <v>2025</v>
      </c>
      <c r="E183" t="s">
        <v>411</v>
      </c>
      <c r="F183" t="s">
        <v>22</v>
      </c>
      <c r="G183" t="s">
        <v>31</v>
      </c>
      <c r="H183" t="s">
        <v>48</v>
      </c>
      <c r="I183" t="s">
        <v>118</v>
      </c>
      <c r="J183" t="s">
        <v>34</v>
      </c>
      <c r="K183" s="5">
        <v>18</v>
      </c>
      <c r="L183" s="3">
        <v>45</v>
      </c>
      <c r="M183">
        <v>4</v>
      </c>
      <c r="N183">
        <v>5</v>
      </c>
      <c r="O183" s="3">
        <v>15</v>
      </c>
      <c r="P183" t="s">
        <v>35</v>
      </c>
      <c r="Q183">
        <v>5</v>
      </c>
      <c r="R183" t="s">
        <v>28</v>
      </c>
      <c r="S183" s="3">
        <f t="shared" si="14"/>
        <v>171</v>
      </c>
      <c r="T183" s="3">
        <f t="shared" si="15"/>
        <v>87</v>
      </c>
      <c r="U183" s="3">
        <f t="shared" si="16"/>
        <v>84</v>
      </c>
      <c r="V183" s="8">
        <f t="shared" si="17"/>
        <v>0.49122807017543857</v>
      </c>
    </row>
    <row r="184" spans="1:22" x14ac:dyDescent="0.3">
      <c r="A184" t="s">
        <v>412</v>
      </c>
      <c r="B184" s="13">
        <v>45997</v>
      </c>
      <c r="C184" s="13" t="str">
        <f t="shared" si="12"/>
        <v>December</v>
      </c>
      <c r="D184" s="13" t="str">
        <f t="shared" si="13"/>
        <v>2025</v>
      </c>
      <c r="E184" t="s">
        <v>413</v>
      </c>
      <c r="F184" t="s">
        <v>22</v>
      </c>
      <c r="G184" t="s">
        <v>23</v>
      </c>
      <c r="H184" t="s">
        <v>117</v>
      </c>
      <c r="I184" t="s">
        <v>82</v>
      </c>
      <c r="J184" t="s">
        <v>50</v>
      </c>
      <c r="K184" s="5">
        <v>15</v>
      </c>
      <c r="L184" s="3">
        <v>35</v>
      </c>
      <c r="M184">
        <v>3</v>
      </c>
      <c r="N184">
        <v>25</v>
      </c>
      <c r="O184" s="3">
        <v>12</v>
      </c>
      <c r="P184" t="s">
        <v>27</v>
      </c>
      <c r="Q184">
        <v>5</v>
      </c>
      <c r="R184" t="s">
        <v>28</v>
      </c>
      <c r="S184" s="3">
        <f t="shared" si="14"/>
        <v>78.75</v>
      </c>
      <c r="T184" s="3">
        <f t="shared" si="15"/>
        <v>57</v>
      </c>
      <c r="U184" s="3">
        <f t="shared" si="16"/>
        <v>21.75</v>
      </c>
      <c r="V184" s="8">
        <f t="shared" si="17"/>
        <v>0.27619047619047621</v>
      </c>
    </row>
    <row r="185" spans="1:22" x14ac:dyDescent="0.3">
      <c r="A185" t="s">
        <v>414</v>
      </c>
      <c r="B185" s="13">
        <v>45998</v>
      </c>
      <c r="C185" s="13" t="str">
        <f t="shared" si="12"/>
        <v>December</v>
      </c>
      <c r="D185" s="13" t="str">
        <f t="shared" si="13"/>
        <v>2025</v>
      </c>
      <c r="E185" t="s">
        <v>415</v>
      </c>
      <c r="F185" t="s">
        <v>22</v>
      </c>
      <c r="G185" t="s">
        <v>43</v>
      </c>
      <c r="H185" t="s">
        <v>97</v>
      </c>
      <c r="I185" t="s">
        <v>98</v>
      </c>
      <c r="J185" t="s">
        <v>26</v>
      </c>
      <c r="K185" s="5">
        <v>100</v>
      </c>
      <c r="L185" s="3">
        <v>170</v>
      </c>
      <c r="M185">
        <v>1</v>
      </c>
      <c r="N185">
        <v>10</v>
      </c>
      <c r="O185" s="3">
        <v>13</v>
      </c>
      <c r="P185" t="s">
        <v>54</v>
      </c>
      <c r="Q185">
        <v>2</v>
      </c>
      <c r="R185" t="s">
        <v>28</v>
      </c>
      <c r="S185" s="3">
        <f t="shared" si="14"/>
        <v>153</v>
      </c>
      <c r="T185" s="3">
        <f t="shared" si="15"/>
        <v>113</v>
      </c>
      <c r="U185" s="3">
        <f t="shared" si="16"/>
        <v>40</v>
      </c>
      <c r="V185" s="8">
        <f t="shared" si="17"/>
        <v>0.26143790849673204</v>
      </c>
    </row>
    <row r="186" spans="1:22" x14ac:dyDescent="0.3">
      <c r="A186" t="s">
        <v>416</v>
      </c>
      <c r="B186" s="13">
        <v>45999</v>
      </c>
      <c r="C186" s="13" t="str">
        <f t="shared" si="12"/>
        <v>December</v>
      </c>
      <c r="D186" s="13" t="str">
        <f t="shared" si="13"/>
        <v>2025</v>
      </c>
      <c r="E186" t="s">
        <v>417</v>
      </c>
      <c r="F186" t="s">
        <v>22</v>
      </c>
      <c r="G186" t="s">
        <v>31</v>
      </c>
      <c r="H186" t="s">
        <v>48</v>
      </c>
      <c r="I186" t="s">
        <v>105</v>
      </c>
      <c r="J186" t="s">
        <v>40</v>
      </c>
      <c r="K186" s="5">
        <v>40</v>
      </c>
      <c r="L186" s="3">
        <v>85</v>
      </c>
      <c r="M186">
        <v>2</v>
      </c>
      <c r="N186">
        <v>10</v>
      </c>
      <c r="O186" s="3">
        <v>13</v>
      </c>
      <c r="P186" t="s">
        <v>54</v>
      </c>
      <c r="Q186">
        <v>7</v>
      </c>
      <c r="R186" t="s">
        <v>28</v>
      </c>
      <c r="S186" s="3">
        <f t="shared" si="14"/>
        <v>153</v>
      </c>
      <c r="T186" s="3">
        <f t="shared" si="15"/>
        <v>93</v>
      </c>
      <c r="U186" s="3">
        <f t="shared" si="16"/>
        <v>60</v>
      </c>
      <c r="V186" s="8">
        <f t="shared" si="17"/>
        <v>0.39215686274509803</v>
      </c>
    </row>
    <row r="187" spans="1:22" x14ac:dyDescent="0.3">
      <c r="A187" t="s">
        <v>418</v>
      </c>
      <c r="B187" s="13">
        <v>46000</v>
      </c>
      <c r="C187" s="13" t="str">
        <f t="shared" si="12"/>
        <v>December</v>
      </c>
      <c r="D187" s="13" t="str">
        <f t="shared" si="13"/>
        <v>2025</v>
      </c>
      <c r="E187" t="s">
        <v>282</v>
      </c>
      <c r="F187" t="s">
        <v>22</v>
      </c>
      <c r="G187" t="s">
        <v>71</v>
      </c>
      <c r="H187" t="s">
        <v>64</v>
      </c>
      <c r="I187" t="s">
        <v>65</v>
      </c>
      <c r="J187" t="s">
        <v>58</v>
      </c>
      <c r="K187" s="5">
        <v>120</v>
      </c>
      <c r="L187" s="3">
        <v>180</v>
      </c>
      <c r="M187">
        <v>3</v>
      </c>
      <c r="N187">
        <v>0</v>
      </c>
      <c r="O187" s="3">
        <v>7</v>
      </c>
      <c r="P187" t="s">
        <v>54</v>
      </c>
      <c r="Q187">
        <v>5</v>
      </c>
      <c r="R187" t="s">
        <v>28</v>
      </c>
      <c r="S187" s="3">
        <f t="shared" si="14"/>
        <v>540</v>
      </c>
      <c r="T187" s="3">
        <f t="shared" si="15"/>
        <v>367</v>
      </c>
      <c r="U187" s="3">
        <f t="shared" si="16"/>
        <v>173</v>
      </c>
      <c r="V187" s="8">
        <f t="shared" si="17"/>
        <v>0.32037037037037036</v>
      </c>
    </row>
    <row r="188" spans="1:22" x14ac:dyDescent="0.3">
      <c r="A188" t="s">
        <v>419</v>
      </c>
      <c r="B188" s="13">
        <v>46001</v>
      </c>
      <c r="C188" s="13" t="str">
        <f t="shared" si="12"/>
        <v>December</v>
      </c>
      <c r="D188" s="13" t="str">
        <f t="shared" si="13"/>
        <v>2025</v>
      </c>
      <c r="E188" t="s">
        <v>420</v>
      </c>
      <c r="F188" t="s">
        <v>38</v>
      </c>
      <c r="G188" t="s">
        <v>43</v>
      </c>
      <c r="H188" t="s">
        <v>91</v>
      </c>
      <c r="I188" t="s">
        <v>33</v>
      </c>
      <c r="J188" t="s">
        <v>34</v>
      </c>
      <c r="K188" s="5">
        <v>6</v>
      </c>
      <c r="L188" s="3">
        <v>20</v>
      </c>
      <c r="M188">
        <v>7</v>
      </c>
      <c r="N188">
        <v>5</v>
      </c>
      <c r="O188" s="3">
        <v>10</v>
      </c>
      <c r="P188" t="s">
        <v>35</v>
      </c>
      <c r="Q188">
        <v>5</v>
      </c>
      <c r="R188" t="s">
        <v>28</v>
      </c>
      <c r="S188" s="3">
        <f t="shared" si="14"/>
        <v>133</v>
      </c>
      <c r="T188" s="3">
        <f t="shared" si="15"/>
        <v>52</v>
      </c>
      <c r="U188" s="3">
        <f t="shared" si="16"/>
        <v>81</v>
      </c>
      <c r="V188" s="8">
        <f t="shared" si="17"/>
        <v>0.60902255639097747</v>
      </c>
    </row>
    <row r="189" spans="1:22" x14ac:dyDescent="0.3">
      <c r="A189" t="s">
        <v>421</v>
      </c>
      <c r="B189" s="13">
        <v>46002</v>
      </c>
      <c r="C189" s="13" t="str">
        <f t="shared" si="12"/>
        <v>December</v>
      </c>
      <c r="D189" s="13" t="str">
        <f t="shared" si="13"/>
        <v>2025</v>
      </c>
      <c r="E189" t="s">
        <v>422</v>
      </c>
      <c r="F189" t="s">
        <v>22</v>
      </c>
      <c r="G189" t="s">
        <v>43</v>
      </c>
      <c r="H189" t="s">
        <v>97</v>
      </c>
      <c r="I189" t="s">
        <v>82</v>
      </c>
      <c r="J189" t="s">
        <v>50</v>
      </c>
      <c r="K189" s="5">
        <v>15</v>
      </c>
      <c r="L189" s="3">
        <v>35</v>
      </c>
      <c r="M189">
        <v>1</v>
      </c>
      <c r="N189">
        <v>5</v>
      </c>
      <c r="O189" s="3">
        <v>8</v>
      </c>
      <c r="P189" t="s">
        <v>54</v>
      </c>
      <c r="Q189">
        <v>3</v>
      </c>
      <c r="R189" t="s">
        <v>28</v>
      </c>
      <c r="S189" s="3">
        <f t="shared" si="14"/>
        <v>33.25</v>
      </c>
      <c r="T189" s="3">
        <f t="shared" si="15"/>
        <v>23</v>
      </c>
      <c r="U189" s="3">
        <f t="shared" si="16"/>
        <v>10.25</v>
      </c>
      <c r="V189" s="8">
        <f t="shared" si="17"/>
        <v>0.30827067669172931</v>
      </c>
    </row>
    <row r="190" spans="1:22" x14ac:dyDescent="0.3">
      <c r="A190" t="s">
        <v>423</v>
      </c>
      <c r="B190" s="13">
        <v>46003</v>
      </c>
      <c r="C190" s="13" t="str">
        <f t="shared" si="12"/>
        <v>December</v>
      </c>
      <c r="D190" s="13" t="str">
        <f t="shared" si="13"/>
        <v>2025</v>
      </c>
      <c r="E190" t="s">
        <v>332</v>
      </c>
      <c r="F190" t="s">
        <v>22</v>
      </c>
      <c r="G190" t="s">
        <v>23</v>
      </c>
      <c r="H190" t="s">
        <v>91</v>
      </c>
      <c r="I190" t="s">
        <v>65</v>
      </c>
      <c r="J190" t="s">
        <v>58</v>
      </c>
      <c r="K190" s="5">
        <v>120</v>
      </c>
      <c r="L190" s="3">
        <v>180</v>
      </c>
      <c r="M190">
        <v>3</v>
      </c>
      <c r="N190">
        <v>20</v>
      </c>
      <c r="O190" s="3">
        <v>8</v>
      </c>
      <c r="P190" t="s">
        <v>54</v>
      </c>
      <c r="Q190">
        <v>3</v>
      </c>
      <c r="R190" t="s">
        <v>28</v>
      </c>
      <c r="S190" s="3">
        <f t="shared" si="14"/>
        <v>432</v>
      </c>
      <c r="T190" s="3">
        <f t="shared" si="15"/>
        <v>368</v>
      </c>
      <c r="U190" s="3">
        <f t="shared" si="16"/>
        <v>64</v>
      </c>
      <c r="V190" s="8">
        <f t="shared" si="17"/>
        <v>0.14814814814814814</v>
      </c>
    </row>
    <row r="191" spans="1:22" x14ac:dyDescent="0.3">
      <c r="A191" t="s">
        <v>424</v>
      </c>
      <c r="B191" s="13">
        <v>46004</v>
      </c>
      <c r="C191" s="13" t="str">
        <f t="shared" si="12"/>
        <v>December</v>
      </c>
      <c r="D191" s="13" t="str">
        <f t="shared" si="13"/>
        <v>2025</v>
      </c>
      <c r="E191" t="s">
        <v>425</v>
      </c>
      <c r="F191" t="s">
        <v>38</v>
      </c>
      <c r="G191" t="s">
        <v>43</v>
      </c>
      <c r="H191" t="s">
        <v>97</v>
      </c>
      <c r="I191" t="s">
        <v>118</v>
      </c>
      <c r="J191" t="s">
        <v>34</v>
      </c>
      <c r="K191" s="5">
        <v>18</v>
      </c>
      <c r="L191" s="3">
        <v>45</v>
      </c>
      <c r="M191">
        <v>3</v>
      </c>
      <c r="N191">
        <v>25</v>
      </c>
      <c r="O191" s="3">
        <v>7</v>
      </c>
      <c r="P191" t="s">
        <v>27</v>
      </c>
      <c r="Q191">
        <v>4</v>
      </c>
      <c r="R191" t="s">
        <v>202</v>
      </c>
      <c r="S191" s="3">
        <f t="shared" si="14"/>
        <v>101.25</v>
      </c>
      <c r="T191" s="3">
        <f t="shared" si="15"/>
        <v>61</v>
      </c>
      <c r="U191" s="3">
        <f t="shared" si="16"/>
        <v>40.25</v>
      </c>
      <c r="V191" s="8">
        <f t="shared" si="17"/>
        <v>0.39753086419753086</v>
      </c>
    </row>
    <row r="192" spans="1:22" x14ac:dyDescent="0.3">
      <c r="A192" t="s">
        <v>426</v>
      </c>
      <c r="B192" s="13">
        <v>46005</v>
      </c>
      <c r="C192" s="13" t="str">
        <f t="shared" si="12"/>
        <v>December</v>
      </c>
      <c r="D192" s="13" t="str">
        <f t="shared" si="13"/>
        <v>2025</v>
      </c>
      <c r="E192" t="s">
        <v>427</v>
      </c>
      <c r="F192" t="s">
        <v>38</v>
      </c>
      <c r="G192" t="s">
        <v>71</v>
      </c>
      <c r="H192" t="s">
        <v>64</v>
      </c>
      <c r="I192" t="s">
        <v>57</v>
      </c>
      <c r="J192" t="s">
        <v>58</v>
      </c>
      <c r="K192" s="5">
        <v>450</v>
      </c>
      <c r="L192" s="3">
        <v>620</v>
      </c>
      <c r="M192">
        <v>4</v>
      </c>
      <c r="N192">
        <v>20</v>
      </c>
      <c r="O192" s="3">
        <v>7</v>
      </c>
      <c r="P192" t="s">
        <v>27</v>
      </c>
      <c r="Q192">
        <v>2</v>
      </c>
      <c r="R192" t="s">
        <v>202</v>
      </c>
      <c r="S192" s="3">
        <f t="shared" si="14"/>
        <v>1984</v>
      </c>
      <c r="T192" s="3">
        <f t="shared" si="15"/>
        <v>1807</v>
      </c>
      <c r="U192" s="3">
        <f t="shared" si="16"/>
        <v>177</v>
      </c>
      <c r="V192" s="8">
        <f t="shared" si="17"/>
        <v>8.9213709677419359E-2</v>
      </c>
    </row>
    <row r="193" spans="1:22" x14ac:dyDescent="0.3">
      <c r="A193" t="s">
        <v>428</v>
      </c>
      <c r="B193" s="13">
        <v>46006</v>
      </c>
      <c r="C193" s="13" t="str">
        <f t="shared" si="12"/>
        <v>December</v>
      </c>
      <c r="D193" s="13" t="str">
        <f t="shared" si="13"/>
        <v>2025</v>
      </c>
      <c r="E193" t="s">
        <v>429</v>
      </c>
      <c r="F193" t="s">
        <v>22</v>
      </c>
      <c r="G193" t="s">
        <v>71</v>
      </c>
      <c r="H193" t="s">
        <v>32</v>
      </c>
      <c r="I193" t="s">
        <v>316</v>
      </c>
      <c r="J193" t="s">
        <v>40</v>
      </c>
      <c r="K193" s="5">
        <v>20</v>
      </c>
      <c r="L193" s="3">
        <v>50</v>
      </c>
      <c r="M193">
        <v>1</v>
      </c>
      <c r="N193">
        <v>25</v>
      </c>
      <c r="O193" s="3">
        <v>10</v>
      </c>
      <c r="P193" t="s">
        <v>45</v>
      </c>
      <c r="Q193">
        <v>3</v>
      </c>
      <c r="R193" t="s">
        <v>28</v>
      </c>
      <c r="S193" s="3">
        <f t="shared" si="14"/>
        <v>37.5</v>
      </c>
      <c r="T193" s="3">
        <f t="shared" si="15"/>
        <v>30</v>
      </c>
      <c r="U193" s="3">
        <f t="shared" si="16"/>
        <v>7.5</v>
      </c>
      <c r="V193" s="8">
        <f t="shared" si="17"/>
        <v>0.2</v>
      </c>
    </row>
    <row r="194" spans="1:22" x14ac:dyDescent="0.3">
      <c r="A194" t="s">
        <v>430</v>
      </c>
      <c r="B194" s="13">
        <v>46007</v>
      </c>
      <c r="C194" s="13" t="str">
        <f t="shared" ref="C194:C257" si="18">TEXT(B194,"mmmm")</f>
        <v>December</v>
      </c>
      <c r="D194" s="13" t="str">
        <f t="shared" ref="D194:D257" si="19">TEXT(B194, "yyyy")</f>
        <v>2025</v>
      </c>
      <c r="E194" t="s">
        <v>232</v>
      </c>
      <c r="F194" t="s">
        <v>53</v>
      </c>
      <c r="G194" t="s">
        <v>31</v>
      </c>
      <c r="H194" t="s">
        <v>48</v>
      </c>
      <c r="I194" t="s">
        <v>85</v>
      </c>
      <c r="J194" t="s">
        <v>58</v>
      </c>
      <c r="K194" s="5">
        <v>20</v>
      </c>
      <c r="L194" s="3">
        <v>45</v>
      </c>
      <c r="M194">
        <v>1</v>
      </c>
      <c r="N194">
        <v>15</v>
      </c>
      <c r="O194" s="3">
        <v>13</v>
      </c>
      <c r="P194" t="s">
        <v>35</v>
      </c>
      <c r="Q194">
        <v>5</v>
      </c>
      <c r="R194" t="s">
        <v>28</v>
      </c>
      <c r="S194" s="3">
        <f t="shared" ref="S194:S257" si="20">M194*L194*(1-N194/100)</f>
        <v>38.25</v>
      </c>
      <c r="T194" s="3">
        <f t="shared" si="15"/>
        <v>33</v>
      </c>
      <c r="U194" s="3">
        <f t="shared" si="16"/>
        <v>5.25</v>
      </c>
      <c r="V194" s="8">
        <f t="shared" si="17"/>
        <v>0.13725490196078433</v>
      </c>
    </row>
    <row r="195" spans="1:22" x14ac:dyDescent="0.3">
      <c r="A195" t="s">
        <v>431</v>
      </c>
      <c r="B195" s="13">
        <v>46008</v>
      </c>
      <c r="C195" s="13" t="str">
        <f t="shared" si="18"/>
        <v>December</v>
      </c>
      <c r="D195" s="13" t="str">
        <f t="shared" si="19"/>
        <v>2025</v>
      </c>
      <c r="E195" t="s">
        <v>294</v>
      </c>
      <c r="F195" t="s">
        <v>22</v>
      </c>
      <c r="G195" t="s">
        <v>71</v>
      </c>
      <c r="H195" t="s">
        <v>97</v>
      </c>
      <c r="I195" t="s">
        <v>146</v>
      </c>
      <c r="J195" t="s">
        <v>26</v>
      </c>
      <c r="K195" s="5">
        <v>50</v>
      </c>
      <c r="L195" s="3">
        <v>95</v>
      </c>
      <c r="M195">
        <v>1</v>
      </c>
      <c r="N195">
        <v>20</v>
      </c>
      <c r="O195" s="3">
        <v>5</v>
      </c>
      <c r="P195" t="s">
        <v>54</v>
      </c>
      <c r="Q195">
        <v>5</v>
      </c>
      <c r="R195" t="s">
        <v>28</v>
      </c>
      <c r="S195" s="3">
        <f t="shared" si="20"/>
        <v>76</v>
      </c>
      <c r="T195" s="3">
        <f t="shared" ref="T195:T258" si="21">(K195*M195)+O195</f>
        <v>55</v>
      </c>
      <c r="U195" s="3">
        <f t="shared" ref="U195:U258" si="22">S195-T195</f>
        <v>21</v>
      </c>
      <c r="V195" s="8">
        <f t="shared" ref="V195:V258" si="23">IF(S195=0, 0, U195/S195)</f>
        <v>0.27631578947368424</v>
      </c>
    </row>
    <row r="196" spans="1:22" x14ac:dyDescent="0.3">
      <c r="A196" t="s">
        <v>432</v>
      </c>
      <c r="B196" s="13">
        <v>46009</v>
      </c>
      <c r="C196" s="13" t="str">
        <f t="shared" si="18"/>
        <v>December</v>
      </c>
      <c r="D196" s="13" t="str">
        <f t="shared" si="19"/>
        <v>2025</v>
      </c>
      <c r="E196" t="s">
        <v>52</v>
      </c>
      <c r="F196" t="s">
        <v>22</v>
      </c>
      <c r="G196" t="s">
        <v>31</v>
      </c>
      <c r="H196" t="s">
        <v>64</v>
      </c>
      <c r="I196" t="s">
        <v>78</v>
      </c>
      <c r="J196" t="s">
        <v>50</v>
      </c>
      <c r="K196" s="5">
        <v>18</v>
      </c>
      <c r="L196" s="3">
        <v>45</v>
      </c>
      <c r="M196">
        <v>2</v>
      </c>
      <c r="N196">
        <v>5</v>
      </c>
      <c r="O196" s="3">
        <v>15</v>
      </c>
      <c r="P196" t="s">
        <v>45</v>
      </c>
      <c r="Q196">
        <v>5</v>
      </c>
      <c r="R196" t="s">
        <v>28</v>
      </c>
      <c r="S196" s="3">
        <f t="shared" si="20"/>
        <v>85.5</v>
      </c>
      <c r="T196" s="3">
        <f t="shared" si="21"/>
        <v>51</v>
      </c>
      <c r="U196" s="3">
        <f t="shared" si="22"/>
        <v>34.5</v>
      </c>
      <c r="V196" s="8">
        <f t="shared" si="23"/>
        <v>0.40350877192982454</v>
      </c>
    </row>
    <row r="197" spans="1:22" x14ac:dyDescent="0.3">
      <c r="A197" t="s">
        <v>433</v>
      </c>
      <c r="B197" s="13">
        <v>46010</v>
      </c>
      <c r="C197" s="13" t="str">
        <f t="shared" si="18"/>
        <v>December</v>
      </c>
      <c r="D197" s="13" t="str">
        <f t="shared" si="19"/>
        <v>2025</v>
      </c>
      <c r="E197" t="s">
        <v>434</v>
      </c>
      <c r="F197" t="s">
        <v>22</v>
      </c>
      <c r="G197" t="s">
        <v>71</v>
      </c>
      <c r="H197" t="s">
        <v>81</v>
      </c>
      <c r="I197" t="s">
        <v>135</v>
      </c>
      <c r="J197" t="s">
        <v>34</v>
      </c>
      <c r="K197" s="5">
        <v>5</v>
      </c>
      <c r="L197" s="3">
        <v>15</v>
      </c>
      <c r="M197">
        <v>2</v>
      </c>
      <c r="N197">
        <v>0</v>
      </c>
      <c r="O197" s="3">
        <v>11</v>
      </c>
      <c r="P197" t="s">
        <v>35</v>
      </c>
      <c r="Q197">
        <v>3</v>
      </c>
      <c r="R197" t="s">
        <v>28</v>
      </c>
      <c r="S197" s="3">
        <f t="shared" si="20"/>
        <v>30</v>
      </c>
      <c r="T197" s="3">
        <f t="shared" si="21"/>
        <v>21</v>
      </c>
      <c r="U197" s="3">
        <f t="shared" si="22"/>
        <v>9</v>
      </c>
      <c r="V197" s="8">
        <f t="shared" si="23"/>
        <v>0.3</v>
      </c>
    </row>
    <row r="198" spans="1:22" x14ac:dyDescent="0.3">
      <c r="A198" t="s">
        <v>435</v>
      </c>
      <c r="B198" s="13">
        <v>46011</v>
      </c>
      <c r="C198" s="13" t="str">
        <f t="shared" si="18"/>
        <v>December</v>
      </c>
      <c r="D198" s="13" t="str">
        <f t="shared" si="19"/>
        <v>2025</v>
      </c>
      <c r="E198" t="s">
        <v>407</v>
      </c>
      <c r="F198" t="s">
        <v>22</v>
      </c>
      <c r="G198" t="s">
        <v>71</v>
      </c>
      <c r="H198" t="s">
        <v>32</v>
      </c>
      <c r="I198" t="s">
        <v>186</v>
      </c>
      <c r="J198" t="s">
        <v>58</v>
      </c>
      <c r="K198" s="5">
        <v>700</v>
      </c>
      <c r="L198" s="3">
        <v>900</v>
      </c>
      <c r="M198">
        <v>3</v>
      </c>
      <c r="N198">
        <v>20</v>
      </c>
      <c r="O198" s="3">
        <v>5</v>
      </c>
      <c r="P198" t="s">
        <v>45</v>
      </c>
      <c r="Q198">
        <v>4</v>
      </c>
      <c r="R198" t="s">
        <v>28</v>
      </c>
      <c r="S198" s="3">
        <f t="shared" si="20"/>
        <v>2160</v>
      </c>
      <c r="T198" s="3">
        <f t="shared" si="21"/>
        <v>2105</v>
      </c>
      <c r="U198" s="3">
        <f t="shared" si="22"/>
        <v>55</v>
      </c>
      <c r="V198" s="8">
        <f t="shared" si="23"/>
        <v>2.5462962962962962E-2</v>
      </c>
    </row>
    <row r="199" spans="1:22" x14ac:dyDescent="0.3">
      <c r="A199" t="s">
        <v>436</v>
      </c>
      <c r="B199" s="13">
        <v>46012</v>
      </c>
      <c r="C199" s="13" t="str">
        <f t="shared" si="18"/>
        <v>December</v>
      </c>
      <c r="D199" s="13" t="str">
        <f t="shared" si="19"/>
        <v>2025</v>
      </c>
      <c r="E199" t="s">
        <v>204</v>
      </c>
      <c r="F199" t="s">
        <v>38</v>
      </c>
      <c r="G199" t="s">
        <v>71</v>
      </c>
      <c r="H199" t="s">
        <v>24</v>
      </c>
      <c r="I199" t="s">
        <v>88</v>
      </c>
      <c r="J199" t="s">
        <v>34</v>
      </c>
      <c r="K199" s="5">
        <v>22</v>
      </c>
      <c r="L199" s="3">
        <v>60</v>
      </c>
      <c r="M199">
        <v>3</v>
      </c>
      <c r="N199">
        <v>25</v>
      </c>
      <c r="O199" s="3">
        <v>12</v>
      </c>
      <c r="P199" t="s">
        <v>35</v>
      </c>
      <c r="Q199">
        <v>3</v>
      </c>
      <c r="R199" t="s">
        <v>28</v>
      </c>
      <c r="S199" s="3">
        <f t="shared" si="20"/>
        <v>135</v>
      </c>
      <c r="T199" s="3">
        <f t="shared" si="21"/>
        <v>78</v>
      </c>
      <c r="U199" s="3">
        <f t="shared" si="22"/>
        <v>57</v>
      </c>
      <c r="V199" s="8">
        <f t="shared" si="23"/>
        <v>0.42222222222222222</v>
      </c>
    </row>
    <row r="200" spans="1:22" x14ac:dyDescent="0.3">
      <c r="A200" t="s">
        <v>437</v>
      </c>
      <c r="B200" s="13">
        <v>46013</v>
      </c>
      <c r="C200" s="13" t="str">
        <f t="shared" si="18"/>
        <v>December</v>
      </c>
      <c r="D200" s="13" t="str">
        <f t="shared" si="19"/>
        <v>2025</v>
      </c>
      <c r="E200" t="s">
        <v>427</v>
      </c>
      <c r="F200" t="s">
        <v>22</v>
      </c>
      <c r="G200" t="s">
        <v>23</v>
      </c>
      <c r="H200" t="s">
        <v>64</v>
      </c>
      <c r="I200" t="s">
        <v>207</v>
      </c>
      <c r="J200" t="s">
        <v>40</v>
      </c>
      <c r="K200" s="5">
        <v>35</v>
      </c>
      <c r="L200" s="3">
        <v>70</v>
      </c>
      <c r="M200">
        <v>4</v>
      </c>
      <c r="N200">
        <v>25</v>
      </c>
      <c r="O200" s="3">
        <v>10</v>
      </c>
      <c r="P200" t="s">
        <v>27</v>
      </c>
      <c r="Q200">
        <v>3</v>
      </c>
      <c r="R200" t="s">
        <v>28</v>
      </c>
      <c r="S200" s="3">
        <f t="shared" si="20"/>
        <v>210</v>
      </c>
      <c r="T200" s="3">
        <f t="shared" si="21"/>
        <v>150</v>
      </c>
      <c r="U200" s="3">
        <f t="shared" si="22"/>
        <v>60</v>
      </c>
      <c r="V200" s="8">
        <f t="shared" si="23"/>
        <v>0.2857142857142857</v>
      </c>
    </row>
    <row r="201" spans="1:22" x14ac:dyDescent="0.3">
      <c r="A201" t="s">
        <v>438</v>
      </c>
      <c r="B201" s="13">
        <v>46014</v>
      </c>
      <c r="C201" s="13" t="str">
        <f t="shared" si="18"/>
        <v>December</v>
      </c>
      <c r="D201" s="13" t="str">
        <f t="shared" si="19"/>
        <v>2025</v>
      </c>
      <c r="E201" t="s">
        <v>232</v>
      </c>
      <c r="F201" t="s">
        <v>22</v>
      </c>
      <c r="G201" t="s">
        <v>43</v>
      </c>
      <c r="H201" t="s">
        <v>68</v>
      </c>
      <c r="I201" t="s">
        <v>25</v>
      </c>
      <c r="J201" t="s">
        <v>26</v>
      </c>
      <c r="K201" s="5">
        <v>35</v>
      </c>
      <c r="L201" s="3">
        <v>70</v>
      </c>
      <c r="M201">
        <v>4</v>
      </c>
      <c r="N201">
        <v>0</v>
      </c>
      <c r="O201" s="3">
        <v>13</v>
      </c>
      <c r="P201" t="s">
        <v>35</v>
      </c>
      <c r="Q201">
        <v>4</v>
      </c>
      <c r="R201" t="s">
        <v>28</v>
      </c>
      <c r="S201" s="3">
        <f t="shared" si="20"/>
        <v>280</v>
      </c>
      <c r="T201" s="3">
        <f t="shared" si="21"/>
        <v>153</v>
      </c>
      <c r="U201" s="3">
        <f t="shared" si="22"/>
        <v>127</v>
      </c>
      <c r="V201" s="8">
        <f t="shared" si="23"/>
        <v>0.45357142857142857</v>
      </c>
    </row>
    <row r="202" spans="1:22" x14ac:dyDescent="0.3">
      <c r="A202" t="s">
        <v>439</v>
      </c>
      <c r="B202" s="13">
        <v>46015</v>
      </c>
      <c r="C202" s="13" t="str">
        <f t="shared" si="18"/>
        <v>December</v>
      </c>
      <c r="D202" s="13" t="str">
        <f t="shared" si="19"/>
        <v>2025</v>
      </c>
      <c r="E202" t="s">
        <v>401</v>
      </c>
      <c r="F202" t="s">
        <v>53</v>
      </c>
      <c r="G202" t="s">
        <v>31</v>
      </c>
      <c r="H202" t="s">
        <v>97</v>
      </c>
      <c r="I202" t="s">
        <v>61</v>
      </c>
      <c r="J202" t="s">
        <v>26</v>
      </c>
      <c r="K202" s="5">
        <v>90</v>
      </c>
      <c r="L202" s="3">
        <v>160</v>
      </c>
      <c r="M202">
        <v>2</v>
      </c>
      <c r="N202">
        <v>10</v>
      </c>
      <c r="O202" s="3">
        <v>13</v>
      </c>
      <c r="P202" t="s">
        <v>54</v>
      </c>
      <c r="Q202">
        <v>6</v>
      </c>
      <c r="R202" t="s">
        <v>28</v>
      </c>
      <c r="S202" s="3">
        <f t="shared" si="20"/>
        <v>288</v>
      </c>
      <c r="T202" s="3">
        <f t="shared" si="21"/>
        <v>193</v>
      </c>
      <c r="U202" s="3">
        <f t="shared" si="22"/>
        <v>95</v>
      </c>
      <c r="V202" s="8">
        <f t="shared" si="23"/>
        <v>0.3298611111111111</v>
      </c>
    </row>
    <row r="203" spans="1:22" x14ac:dyDescent="0.3">
      <c r="A203" t="s">
        <v>440</v>
      </c>
      <c r="B203" s="13">
        <v>46016</v>
      </c>
      <c r="C203" s="13" t="str">
        <f t="shared" si="18"/>
        <v>December</v>
      </c>
      <c r="D203" s="13" t="str">
        <f t="shared" si="19"/>
        <v>2025</v>
      </c>
      <c r="E203" t="s">
        <v>441</v>
      </c>
      <c r="F203" t="s">
        <v>53</v>
      </c>
      <c r="G203" t="s">
        <v>23</v>
      </c>
      <c r="H203" t="s">
        <v>64</v>
      </c>
      <c r="I203" t="s">
        <v>33</v>
      </c>
      <c r="J203" t="s">
        <v>34</v>
      </c>
      <c r="K203" s="5">
        <v>6</v>
      </c>
      <c r="L203" s="3">
        <v>20</v>
      </c>
      <c r="M203">
        <v>4</v>
      </c>
      <c r="N203">
        <v>0</v>
      </c>
      <c r="O203" s="3">
        <v>13</v>
      </c>
      <c r="P203" t="s">
        <v>27</v>
      </c>
      <c r="Q203">
        <v>2</v>
      </c>
      <c r="R203" t="s">
        <v>28</v>
      </c>
      <c r="S203" s="3">
        <f t="shared" si="20"/>
        <v>80</v>
      </c>
      <c r="T203" s="3">
        <f t="shared" si="21"/>
        <v>37</v>
      </c>
      <c r="U203" s="3">
        <f t="shared" si="22"/>
        <v>43</v>
      </c>
      <c r="V203" s="8">
        <f t="shared" si="23"/>
        <v>0.53749999999999998</v>
      </c>
    </row>
    <row r="204" spans="1:22" x14ac:dyDescent="0.3">
      <c r="A204" t="s">
        <v>442</v>
      </c>
      <c r="B204" s="13">
        <v>46017</v>
      </c>
      <c r="C204" s="13" t="str">
        <f t="shared" si="18"/>
        <v>December</v>
      </c>
      <c r="D204" s="13" t="str">
        <f t="shared" si="19"/>
        <v>2025</v>
      </c>
      <c r="E204" t="s">
        <v>443</v>
      </c>
      <c r="F204" t="s">
        <v>53</v>
      </c>
      <c r="G204" t="s">
        <v>23</v>
      </c>
      <c r="H204" t="s">
        <v>97</v>
      </c>
      <c r="I204" t="s">
        <v>135</v>
      </c>
      <c r="J204" t="s">
        <v>34</v>
      </c>
      <c r="K204" s="5">
        <v>5</v>
      </c>
      <c r="L204" s="3">
        <v>15</v>
      </c>
      <c r="M204">
        <v>1</v>
      </c>
      <c r="N204">
        <v>15</v>
      </c>
      <c r="O204" s="3">
        <v>5</v>
      </c>
      <c r="P204" t="s">
        <v>45</v>
      </c>
      <c r="Q204">
        <v>3</v>
      </c>
      <c r="R204" t="s">
        <v>28</v>
      </c>
      <c r="S204" s="3">
        <f t="shared" si="20"/>
        <v>12.75</v>
      </c>
      <c r="T204" s="3">
        <f t="shared" si="21"/>
        <v>10</v>
      </c>
      <c r="U204" s="3">
        <f t="shared" si="22"/>
        <v>2.75</v>
      </c>
      <c r="V204" s="8">
        <f t="shared" si="23"/>
        <v>0.21568627450980393</v>
      </c>
    </row>
    <row r="205" spans="1:22" x14ac:dyDescent="0.3">
      <c r="A205" t="s">
        <v>444</v>
      </c>
      <c r="B205" s="13">
        <v>46018</v>
      </c>
      <c r="C205" s="13" t="str">
        <f t="shared" si="18"/>
        <v>December</v>
      </c>
      <c r="D205" s="13" t="str">
        <f t="shared" si="19"/>
        <v>2025</v>
      </c>
      <c r="E205" t="s">
        <v>445</v>
      </c>
      <c r="F205" t="s">
        <v>38</v>
      </c>
      <c r="G205" t="s">
        <v>23</v>
      </c>
      <c r="H205" t="s">
        <v>32</v>
      </c>
      <c r="I205" t="s">
        <v>65</v>
      </c>
      <c r="J205" t="s">
        <v>58</v>
      </c>
      <c r="K205" s="5">
        <v>120</v>
      </c>
      <c r="L205" s="3">
        <v>180</v>
      </c>
      <c r="M205">
        <v>7</v>
      </c>
      <c r="N205">
        <v>15</v>
      </c>
      <c r="O205" s="3">
        <v>6</v>
      </c>
      <c r="P205" t="s">
        <v>45</v>
      </c>
      <c r="Q205">
        <v>4</v>
      </c>
      <c r="R205" t="s">
        <v>28</v>
      </c>
      <c r="S205" s="3">
        <f t="shared" si="20"/>
        <v>1071</v>
      </c>
      <c r="T205" s="3">
        <f t="shared" si="21"/>
        <v>846</v>
      </c>
      <c r="U205" s="3">
        <f t="shared" si="22"/>
        <v>225</v>
      </c>
      <c r="V205" s="8">
        <f t="shared" si="23"/>
        <v>0.21008403361344538</v>
      </c>
    </row>
    <row r="206" spans="1:22" x14ac:dyDescent="0.3">
      <c r="A206" t="s">
        <v>446</v>
      </c>
      <c r="B206" s="13">
        <v>46019</v>
      </c>
      <c r="C206" s="13" t="str">
        <f t="shared" si="18"/>
        <v>December</v>
      </c>
      <c r="D206" s="13" t="str">
        <f t="shared" si="19"/>
        <v>2025</v>
      </c>
      <c r="E206" t="s">
        <v>447</v>
      </c>
      <c r="F206" t="s">
        <v>53</v>
      </c>
      <c r="G206" t="s">
        <v>43</v>
      </c>
      <c r="H206" t="s">
        <v>48</v>
      </c>
      <c r="I206" t="s">
        <v>118</v>
      </c>
      <c r="J206" t="s">
        <v>34</v>
      </c>
      <c r="K206" s="5">
        <v>18</v>
      </c>
      <c r="L206" s="3">
        <v>45</v>
      </c>
      <c r="M206">
        <v>2</v>
      </c>
      <c r="N206">
        <v>25</v>
      </c>
      <c r="O206" s="3">
        <v>10</v>
      </c>
      <c r="P206" t="s">
        <v>27</v>
      </c>
      <c r="Q206">
        <v>4</v>
      </c>
      <c r="R206" t="s">
        <v>28</v>
      </c>
      <c r="S206" s="3">
        <f t="shared" si="20"/>
        <v>67.5</v>
      </c>
      <c r="T206" s="3">
        <f t="shared" si="21"/>
        <v>46</v>
      </c>
      <c r="U206" s="3">
        <f t="shared" si="22"/>
        <v>21.5</v>
      </c>
      <c r="V206" s="8">
        <f t="shared" si="23"/>
        <v>0.31851851851851853</v>
      </c>
    </row>
    <row r="207" spans="1:22" x14ac:dyDescent="0.3">
      <c r="A207" t="s">
        <v>448</v>
      </c>
      <c r="B207" s="13">
        <v>46020</v>
      </c>
      <c r="C207" s="13" t="str">
        <f t="shared" si="18"/>
        <v>December</v>
      </c>
      <c r="D207" s="13" t="str">
        <f t="shared" si="19"/>
        <v>2025</v>
      </c>
      <c r="E207" t="s">
        <v>47</v>
      </c>
      <c r="F207" t="s">
        <v>53</v>
      </c>
      <c r="G207" t="s">
        <v>31</v>
      </c>
      <c r="H207" t="s">
        <v>81</v>
      </c>
      <c r="I207" t="s">
        <v>112</v>
      </c>
      <c r="J207" t="s">
        <v>58</v>
      </c>
      <c r="K207" s="5">
        <v>70</v>
      </c>
      <c r="L207" s="3">
        <v>110</v>
      </c>
      <c r="M207">
        <v>1</v>
      </c>
      <c r="N207">
        <v>25</v>
      </c>
      <c r="O207" s="3">
        <v>20</v>
      </c>
      <c r="P207" t="s">
        <v>35</v>
      </c>
      <c r="Q207">
        <v>7</v>
      </c>
      <c r="R207" t="s">
        <v>28</v>
      </c>
      <c r="S207" s="3">
        <f t="shared" si="20"/>
        <v>82.5</v>
      </c>
      <c r="T207" s="3">
        <f t="shared" si="21"/>
        <v>90</v>
      </c>
      <c r="U207" s="3">
        <f t="shared" si="22"/>
        <v>-7.5</v>
      </c>
      <c r="V207" s="8">
        <f t="shared" si="23"/>
        <v>-9.0909090909090912E-2</v>
      </c>
    </row>
    <row r="208" spans="1:22" x14ac:dyDescent="0.3">
      <c r="A208" t="s">
        <v>449</v>
      </c>
      <c r="B208" s="13">
        <v>46021</v>
      </c>
      <c r="C208" s="13" t="str">
        <f t="shared" si="18"/>
        <v>December</v>
      </c>
      <c r="D208" s="13" t="str">
        <f t="shared" si="19"/>
        <v>2025</v>
      </c>
      <c r="E208" t="s">
        <v>116</v>
      </c>
      <c r="F208" t="s">
        <v>22</v>
      </c>
      <c r="G208" t="s">
        <v>31</v>
      </c>
      <c r="H208" t="s">
        <v>117</v>
      </c>
      <c r="I208" t="s">
        <v>173</v>
      </c>
      <c r="J208" t="s">
        <v>50</v>
      </c>
      <c r="K208" s="5">
        <v>30</v>
      </c>
      <c r="L208" s="3">
        <v>60</v>
      </c>
      <c r="M208">
        <v>3</v>
      </c>
      <c r="N208">
        <v>10</v>
      </c>
      <c r="O208" s="3">
        <v>16</v>
      </c>
      <c r="P208" t="s">
        <v>35</v>
      </c>
      <c r="Q208">
        <v>4</v>
      </c>
      <c r="R208" t="s">
        <v>28</v>
      </c>
      <c r="S208" s="3">
        <f t="shared" si="20"/>
        <v>162</v>
      </c>
      <c r="T208" s="3">
        <f t="shared" si="21"/>
        <v>106</v>
      </c>
      <c r="U208" s="3">
        <f t="shared" si="22"/>
        <v>56</v>
      </c>
      <c r="V208" s="8">
        <f t="shared" si="23"/>
        <v>0.34567901234567899</v>
      </c>
    </row>
    <row r="209" spans="1:22" x14ac:dyDescent="0.3">
      <c r="A209" t="s">
        <v>450</v>
      </c>
      <c r="B209" s="13">
        <v>46022</v>
      </c>
      <c r="C209" s="13" t="str">
        <f t="shared" si="18"/>
        <v>December</v>
      </c>
      <c r="D209" s="13" t="str">
        <f t="shared" si="19"/>
        <v>2025</v>
      </c>
      <c r="E209" t="s">
        <v>451</v>
      </c>
      <c r="F209" t="s">
        <v>38</v>
      </c>
      <c r="G209" t="s">
        <v>23</v>
      </c>
      <c r="H209" t="s">
        <v>24</v>
      </c>
      <c r="I209" t="s">
        <v>61</v>
      </c>
      <c r="J209" t="s">
        <v>26</v>
      </c>
      <c r="K209" s="5">
        <v>90</v>
      </c>
      <c r="L209" s="3">
        <v>160</v>
      </c>
      <c r="M209">
        <v>7</v>
      </c>
      <c r="N209">
        <v>15</v>
      </c>
      <c r="O209" s="3">
        <v>11</v>
      </c>
      <c r="P209" t="s">
        <v>45</v>
      </c>
      <c r="Q209">
        <v>5</v>
      </c>
      <c r="R209" t="s">
        <v>28</v>
      </c>
      <c r="S209" s="3">
        <f t="shared" si="20"/>
        <v>952</v>
      </c>
      <c r="T209" s="3">
        <f t="shared" si="21"/>
        <v>641</v>
      </c>
      <c r="U209" s="3">
        <f t="shared" si="22"/>
        <v>311</v>
      </c>
      <c r="V209" s="8">
        <f t="shared" si="23"/>
        <v>0.32668067226890757</v>
      </c>
    </row>
    <row r="210" spans="1:22" x14ac:dyDescent="0.3">
      <c r="A210" t="s">
        <v>452</v>
      </c>
      <c r="B210" s="13">
        <v>46023</v>
      </c>
      <c r="C210" s="13" t="str">
        <f t="shared" si="18"/>
        <v>January</v>
      </c>
      <c r="D210" s="13" t="str">
        <f t="shared" si="19"/>
        <v>2026</v>
      </c>
      <c r="E210" t="s">
        <v>453</v>
      </c>
      <c r="F210" t="s">
        <v>38</v>
      </c>
      <c r="G210" t="s">
        <v>23</v>
      </c>
      <c r="H210" t="s">
        <v>117</v>
      </c>
      <c r="I210" t="s">
        <v>316</v>
      </c>
      <c r="J210" t="s">
        <v>40</v>
      </c>
      <c r="K210" s="5">
        <v>20</v>
      </c>
      <c r="L210" s="3">
        <v>50</v>
      </c>
      <c r="M210">
        <v>5</v>
      </c>
      <c r="N210">
        <v>5</v>
      </c>
      <c r="O210" s="3">
        <v>9</v>
      </c>
      <c r="P210" t="s">
        <v>45</v>
      </c>
      <c r="Q210">
        <v>3</v>
      </c>
      <c r="R210" t="s">
        <v>28</v>
      </c>
      <c r="S210" s="3">
        <f t="shared" si="20"/>
        <v>237.5</v>
      </c>
      <c r="T210" s="3">
        <f t="shared" si="21"/>
        <v>109</v>
      </c>
      <c r="U210" s="3">
        <f t="shared" si="22"/>
        <v>128.5</v>
      </c>
      <c r="V210" s="8">
        <f t="shared" si="23"/>
        <v>0.54105263157894734</v>
      </c>
    </row>
    <row r="211" spans="1:22" x14ac:dyDescent="0.3">
      <c r="A211" t="s">
        <v>454</v>
      </c>
      <c r="B211" s="13">
        <v>46024</v>
      </c>
      <c r="C211" s="13" t="str">
        <f t="shared" si="18"/>
        <v>January</v>
      </c>
      <c r="D211" s="13" t="str">
        <f t="shared" si="19"/>
        <v>2026</v>
      </c>
      <c r="E211" t="s">
        <v>455</v>
      </c>
      <c r="F211" t="s">
        <v>22</v>
      </c>
      <c r="G211" t="s">
        <v>43</v>
      </c>
      <c r="H211" t="s">
        <v>91</v>
      </c>
      <c r="I211" t="s">
        <v>65</v>
      </c>
      <c r="J211" t="s">
        <v>58</v>
      </c>
      <c r="K211" s="5">
        <v>120</v>
      </c>
      <c r="L211" s="3">
        <v>180</v>
      </c>
      <c r="M211">
        <v>4</v>
      </c>
      <c r="N211">
        <v>5</v>
      </c>
      <c r="O211" s="3">
        <v>15</v>
      </c>
      <c r="P211" t="s">
        <v>35</v>
      </c>
      <c r="Q211">
        <v>4</v>
      </c>
      <c r="R211" t="s">
        <v>28</v>
      </c>
      <c r="S211" s="3">
        <f t="shared" si="20"/>
        <v>684</v>
      </c>
      <c r="T211" s="3">
        <f t="shared" si="21"/>
        <v>495</v>
      </c>
      <c r="U211" s="3">
        <f t="shared" si="22"/>
        <v>189</v>
      </c>
      <c r="V211" s="8">
        <f t="shared" si="23"/>
        <v>0.27631578947368424</v>
      </c>
    </row>
    <row r="212" spans="1:22" x14ac:dyDescent="0.3">
      <c r="A212" t="s">
        <v>456</v>
      </c>
      <c r="B212" s="13">
        <v>46025</v>
      </c>
      <c r="C212" s="13" t="str">
        <f t="shared" si="18"/>
        <v>January</v>
      </c>
      <c r="D212" s="13" t="str">
        <f t="shared" si="19"/>
        <v>2026</v>
      </c>
      <c r="E212" t="s">
        <v>181</v>
      </c>
      <c r="F212" t="s">
        <v>22</v>
      </c>
      <c r="G212" t="s">
        <v>43</v>
      </c>
      <c r="H212" t="s">
        <v>68</v>
      </c>
      <c r="I212" t="s">
        <v>135</v>
      </c>
      <c r="J212" t="s">
        <v>34</v>
      </c>
      <c r="K212" s="5">
        <v>5</v>
      </c>
      <c r="L212" s="3">
        <v>15</v>
      </c>
      <c r="M212">
        <v>4</v>
      </c>
      <c r="N212">
        <v>20</v>
      </c>
      <c r="O212" s="3">
        <v>12</v>
      </c>
      <c r="P212" t="s">
        <v>45</v>
      </c>
      <c r="Q212">
        <v>4</v>
      </c>
      <c r="R212" t="s">
        <v>28</v>
      </c>
      <c r="S212" s="3">
        <f t="shared" si="20"/>
        <v>48</v>
      </c>
      <c r="T212" s="3">
        <f t="shared" si="21"/>
        <v>32</v>
      </c>
      <c r="U212" s="3">
        <f t="shared" si="22"/>
        <v>16</v>
      </c>
      <c r="V212" s="8">
        <f t="shared" si="23"/>
        <v>0.33333333333333331</v>
      </c>
    </row>
    <row r="213" spans="1:22" x14ac:dyDescent="0.3">
      <c r="A213" t="s">
        <v>457</v>
      </c>
      <c r="B213" s="13">
        <v>46026</v>
      </c>
      <c r="C213" s="13" t="str">
        <f t="shared" si="18"/>
        <v>January</v>
      </c>
      <c r="D213" s="13" t="str">
        <f t="shared" si="19"/>
        <v>2026</v>
      </c>
      <c r="E213" t="s">
        <v>56</v>
      </c>
      <c r="F213" t="s">
        <v>22</v>
      </c>
      <c r="G213" t="s">
        <v>23</v>
      </c>
      <c r="H213" t="s">
        <v>24</v>
      </c>
      <c r="I213" t="s">
        <v>94</v>
      </c>
      <c r="J213" t="s">
        <v>34</v>
      </c>
      <c r="K213" s="5">
        <v>8</v>
      </c>
      <c r="L213" s="3">
        <v>25</v>
      </c>
      <c r="M213">
        <v>2</v>
      </c>
      <c r="N213">
        <v>25</v>
      </c>
      <c r="O213" s="3">
        <v>15</v>
      </c>
      <c r="P213" t="s">
        <v>27</v>
      </c>
      <c r="Q213">
        <v>3</v>
      </c>
      <c r="R213" t="s">
        <v>28</v>
      </c>
      <c r="S213" s="3">
        <f t="shared" si="20"/>
        <v>37.5</v>
      </c>
      <c r="T213" s="3">
        <f t="shared" si="21"/>
        <v>31</v>
      </c>
      <c r="U213" s="3">
        <f t="shared" si="22"/>
        <v>6.5</v>
      </c>
      <c r="V213" s="8">
        <f t="shared" si="23"/>
        <v>0.17333333333333334</v>
      </c>
    </row>
    <row r="214" spans="1:22" x14ac:dyDescent="0.3">
      <c r="A214" t="s">
        <v>458</v>
      </c>
      <c r="B214" s="13">
        <v>46027</v>
      </c>
      <c r="C214" s="13" t="str">
        <f t="shared" si="18"/>
        <v>January</v>
      </c>
      <c r="D214" s="13" t="str">
        <f t="shared" si="19"/>
        <v>2026</v>
      </c>
      <c r="E214" t="s">
        <v>354</v>
      </c>
      <c r="F214" t="s">
        <v>22</v>
      </c>
      <c r="G214" t="s">
        <v>31</v>
      </c>
      <c r="H214" t="s">
        <v>48</v>
      </c>
      <c r="I214" t="s">
        <v>94</v>
      </c>
      <c r="J214" t="s">
        <v>34</v>
      </c>
      <c r="K214" s="5">
        <v>8</v>
      </c>
      <c r="L214" s="3">
        <v>25</v>
      </c>
      <c r="M214">
        <v>4</v>
      </c>
      <c r="N214">
        <v>15</v>
      </c>
      <c r="O214" s="3">
        <v>18</v>
      </c>
      <c r="P214" t="s">
        <v>54</v>
      </c>
      <c r="Q214">
        <v>5</v>
      </c>
      <c r="R214" t="s">
        <v>28</v>
      </c>
      <c r="S214" s="3">
        <f t="shared" si="20"/>
        <v>85</v>
      </c>
      <c r="T214" s="3">
        <f t="shared" si="21"/>
        <v>50</v>
      </c>
      <c r="U214" s="3">
        <f t="shared" si="22"/>
        <v>35</v>
      </c>
      <c r="V214" s="8">
        <f t="shared" si="23"/>
        <v>0.41176470588235292</v>
      </c>
    </row>
    <row r="215" spans="1:22" x14ac:dyDescent="0.3">
      <c r="A215" t="s">
        <v>459</v>
      </c>
      <c r="B215" s="13">
        <v>46028</v>
      </c>
      <c r="C215" s="13" t="str">
        <f t="shared" si="18"/>
        <v>January</v>
      </c>
      <c r="D215" s="13" t="str">
        <f t="shared" si="19"/>
        <v>2026</v>
      </c>
      <c r="E215" t="s">
        <v>460</v>
      </c>
      <c r="F215" t="s">
        <v>22</v>
      </c>
      <c r="G215" t="s">
        <v>31</v>
      </c>
      <c r="H215" t="s">
        <v>48</v>
      </c>
      <c r="I215" t="s">
        <v>173</v>
      </c>
      <c r="J215" t="s">
        <v>50</v>
      </c>
      <c r="K215" s="5">
        <v>30</v>
      </c>
      <c r="L215" s="3">
        <v>60</v>
      </c>
      <c r="M215">
        <v>3</v>
      </c>
      <c r="N215">
        <v>5</v>
      </c>
      <c r="O215" s="3">
        <v>17</v>
      </c>
      <c r="P215" t="s">
        <v>45</v>
      </c>
      <c r="Q215">
        <v>4</v>
      </c>
      <c r="R215" t="s">
        <v>28</v>
      </c>
      <c r="S215" s="3">
        <f t="shared" si="20"/>
        <v>171</v>
      </c>
      <c r="T215" s="3">
        <f t="shared" si="21"/>
        <v>107</v>
      </c>
      <c r="U215" s="3">
        <f t="shared" si="22"/>
        <v>64</v>
      </c>
      <c r="V215" s="8">
        <f t="shared" si="23"/>
        <v>0.3742690058479532</v>
      </c>
    </row>
    <row r="216" spans="1:22" x14ac:dyDescent="0.3">
      <c r="A216" t="s">
        <v>461</v>
      </c>
      <c r="B216" s="13">
        <v>46029</v>
      </c>
      <c r="C216" s="13" t="str">
        <f t="shared" si="18"/>
        <v>January</v>
      </c>
      <c r="D216" s="13" t="str">
        <f t="shared" si="19"/>
        <v>2026</v>
      </c>
      <c r="E216" t="s">
        <v>462</v>
      </c>
      <c r="F216" t="s">
        <v>22</v>
      </c>
      <c r="G216" t="s">
        <v>31</v>
      </c>
      <c r="H216" t="s">
        <v>68</v>
      </c>
      <c r="I216" t="s">
        <v>57</v>
      </c>
      <c r="J216" t="s">
        <v>58</v>
      </c>
      <c r="K216" s="5">
        <v>450</v>
      </c>
      <c r="L216" s="3">
        <v>620</v>
      </c>
      <c r="M216">
        <v>4</v>
      </c>
      <c r="N216">
        <v>10</v>
      </c>
      <c r="O216" s="3">
        <v>13</v>
      </c>
      <c r="P216" t="s">
        <v>35</v>
      </c>
      <c r="Q216">
        <v>6</v>
      </c>
      <c r="R216" t="s">
        <v>28</v>
      </c>
      <c r="S216" s="3">
        <f t="shared" si="20"/>
        <v>2232</v>
      </c>
      <c r="T216" s="3">
        <f t="shared" si="21"/>
        <v>1813</v>
      </c>
      <c r="U216" s="3">
        <f t="shared" si="22"/>
        <v>419</v>
      </c>
      <c r="V216" s="8">
        <f t="shared" si="23"/>
        <v>0.18772401433691757</v>
      </c>
    </row>
    <row r="217" spans="1:22" x14ac:dyDescent="0.3">
      <c r="A217" t="s">
        <v>463</v>
      </c>
      <c r="B217" s="13">
        <v>46030</v>
      </c>
      <c r="C217" s="13" t="str">
        <f t="shared" si="18"/>
        <v>January</v>
      </c>
      <c r="D217" s="13" t="str">
        <f t="shared" si="19"/>
        <v>2026</v>
      </c>
      <c r="E217" t="s">
        <v>464</v>
      </c>
      <c r="F217" t="s">
        <v>22</v>
      </c>
      <c r="G217" t="s">
        <v>43</v>
      </c>
      <c r="H217" t="s">
        <v>32</v>
      </c>
      <c r="I217" t="s">
        <v>316</v>
      </c>
      <c r="J217" t="s">
        <v>40</v>
      </c>
      <c r="K217" s="5">
        <v>20</v>
      </c>
      <c r="L217" s="3">
        <v>50</v>
      </c>
      <c r="M217">
        <v>2</v>
      </c>
      <c r="N217">
        <v>10</v>
      </c>
      <c r="O217" s="3">
        <v>14</v>
      </c>
      <c r="P217" t="s">
        <v>54</v>
      </c>
      <c r="Q217">
        <v>3</v>
      </c>
      <c r="R217" t="s">
        <v>28</v>
      </c>
      <c r="S217" s="3">
        <f t="shared" si="20"/>
        <v>90</v>
      </c>
      <c r="T217" s="3">
        <f t="shared" si="21"/>
        <v>54</v>
      </c>
      <c r="U217" s="3">
        <f t="shared" si="22"/>
        <v>36</v>
      </c>
      <c r="V217" s="8">
        <f t="shared" si="23"/>
        <v>0.4</v>
      </c>
    </row>
    <row r="218" spans="1:22" x14ac:dyDescent="0.3">
      <c r="A218" t="s">
        <v>465</v>
      </c>
      <c r="B218" s="13">
        <v>46031</v>
      </c>
      <c r="C218" s="13" t="str">
        <f t="shared" si="18"/>
        <v>January</v>
      </c>
      <c r="D218" s="13" t="str">
        <f t="shared" si="19"/>
        <v>2026</v>
      </c>
      <c r="E218" t="s">
        <v>429</v>
      </c>
      <c r="F218" t="s">
        <v>22</v>
      </c>
      <c r="G218" t="s">
        <v>23</v>
      </c>
      <c r="H218" t="s">
        <v>117</v>
      </c>
      <c r="I218" t="s">
        <v>85</v>
      </c>
      <c r="J218" t="s">
        <v>58</v>
      </c>
      <c r="K218" s="5">
        <v>20</v>
      </c>
      <c r="L218" s="3">
        <v>45</v>
      </c>
      <c r="M218">
        <v>2</v>
      </c>
      <c r="N218">
        <v>25</v>
      </c>
      <c r="O218" s="3">
        <v>5</v>
      </c>
      <c r="P218" t="s">
        <v>54</v>
      </c>
      <c r="Q218">
        <v>4</v>
      </c>
      <c r="R218" t="s">
        <v>28</v>
      </c>
      <c r="S218" s="3">
        <f t="shared" si="20"/>
        <v>67.5</v>
      </c>
      <c r="T218" s="3">
        <f t="shared" si="21"/>
        <v>45</v>
      </c>
      <c r="U218" s="3">
        <f t="shared" si="22"/>
        <v>22.5</v>
      </c>
      <c r="V218" s="8">
        <f t="shared" si="23"/>
        <v>0.33333333333333331</v>
      </c>
    </row>
    <row r="219" spans="1:22" x14ac:dyDescent="0.3">
      <c r="A219" t="s">
        <v>466</v>
      </c>
      <c r="B219" s="13">
        <v>46032</v>
      </c>
      <c r="C219" s="13" t="str">
        <f t="shared" si="18"/>
        <v>January</v>
      </c>
      <c r="D219" s="13" t="str">
        <f t="shared" si="19"/>
        <v>2026</v>
      </c>
      <c r="E219" t="s">
        <v>467</v>
      </c>
      <c r="F219" t="s">
        <v>53</v>
      </c>
      <c r="G219" t="s">
        <v>31</v>
      </c>
      <c r="H219" t="s">
        <v>117</v>
      </c>
      <c r="I219" t="s">
        <v>82</v>
      </c>
      <c r="J219" t="s">
        <v>50</v>
      </c>
      <c r="K219" s="5">
        <v>15</v>
      </c>
      <c r="L219" s="3">
        <v>35</v>
      </c>
      <c r="M219">
        <v>1</v>
      </c>
      <c r="N219">
        <v>5</v>
      </c>
      <c r="O219" s="3">
        <v>19</v>
      </c>
      <c r="P219" t="s">
        <v>27</v>
      </c>
      <c r="Q219">
        <v>6</v>
      </c>
      <c r="R219" t="s">
        <v>28</v>
      </c>
      <c r="S219" s="3">
        <f t="shared" si="20"/>
        <v>33.25</v>
      </c>
      <c r="T219" s="3">
        <f t="shared" si="21"/>
        <v>34</v>
      </c>
      <c r="U219" s="3">
        <f t="shared" si="22"/>
        <v>-0.75</v>
      </c>
      <c r="V219" s="8">
        <f t="shared" si="23"/>
        <v>-2.2556390977443608E-2</v>
      </c>
    </row>
    <row r="220" spans="1:22" x14ac:dyDescent="0.3">
      <c r="A220" t="s">
        <v>468</v>
      </c>
      <c r="B220" s="13">
        <v>46033</v>
      </c>
      <c r="C220" s="13" t="str">
        <f t="shared" si="18"/>
        <v>January</v>
      </c>
      <c r="D220" s="13" t="str">
        <f t="shared" si="19"/>
        <v>2026</v>
      </c>
      <c r="E220" t="s">
        <v>469</v>
      </c>
      <c r="F220" t="s">
        <v>22</v>
      </c>
      <c r="G220" t="s">
        <v>43</v>
      </c>
      <c r="H220" t="s">
        <v>64</v>
      </c>
      <c r="I220" t="s">
        <v>49</v>
      </c>
      <c r="J220" t="s">
        <v>50</v>
      </c>
      <c r="K220" s="5">
        <v>45</v>
      </c>
      <c r="L220" s="3">
        <v>90</v>
      </c>
      <c r="M220">
        <v>3</v>
      </c>
      <c r="N220">
        <v>20</v>
      </c>
      <c r="O220" s="3">
        <v>6</v>
      </c>
      <c r="P220" t="s">
        <v>35</v>
      </c>
      <c r="Q220">
        <v>4</v>
      </c>
      <c r="R220" t="s">
        <v>28</v>
      </c>
      <c r="S220" s="3">
        <f t="shared" si="20"/>
        <v>216</v>
      </c>
      <c r="T220" s="3">
        <f t="shared" si="21"/>
        <v>141</v>
      </c>
      <c r="U220" s="3">
        <f t="shared" si="22"/>
        <v>75</v>
      </c>
      <c r="V220" s="8">
        <f t="shared" si="23"/>
        <v>0.34722222222222221</v>
      </c>
    </row>
    <row r="221" spans="1:22" x14ac:dyDescent="0.3">
      <c r="A221" t="s">
        <v>470</v>
      </c>
      <c r="B221" s="13">
        <v>46034</v>
      </c>
      <c r="C221" s="13" t="str">
        <f t="shared" si="18"/>
        <v>January</v>
      </c>
      <c r="D221" s="13" t="str">
        <f t="shared" si="19"/>
        <v>2026</v>
      </c>
      <c r="E221" t="s">
        <v>471</v>
      </c>
      <c r="F221" t="s">
        <v>22</v>
      </c>
      <c r="G221" t="s">
        <v>71</v>
      </c>
      <c r="H221" t="s">
        <v>44</v>
      </c>
      <c r="I221" t="s">
        <v>186</v>
      </c>
      <c r="J221" t="s">
        <v>58</v>
      </c>
      <c r="K221" s="5">
        <v>700</v>
      </c>
      <c r="L221" s="3">
        <v>900</v>
      </c>
      <c r="M221">
        <v>1</v>
      </c>
      <c r="N221">
        <v>15</v>
      </c>
      <c r="O221" s="3">
        <v>11</v>
      </c>
      <c r="P221" t="s">
        <v>54</v>
      </c>
      <c r="Q221">
        <v>2</v>
      </c>
      <c r="R221" t="s">
        <v>28</v>
      </c>
      <c r="S221" s="3">
        <f t="shared" si="20"/>
        <v>765</v>
      </c>
      <c r="T221" s="3">
        <f t="shared" si="21"/>
        <v>711</v>
      </c>
      <c r="U221" s="3">
        <f t="shared" si="22"/>
        <v>54</v>
      </c>
      <c r="V221" s="8">
        <f t="shared" si="23"/>
        <v>7.0588235294117646E-2</v>
      </c>
    </row>
    <row r="222" spans="1:22" x14ac:dyDescent="0.3">
      <c r="A222" t="s">
        <v>472</v>
      </c>
      <c r="B222" s="13">
        <v>46035</v>
      </c>
      <c r="C222" s="13" t="str">
        <f t="shared" si="18"/>
        <v>January</v>
      </c>
      <c r="D222" s="13" t="str">
        <f t="shared" si="19"/>
        <v>2026</v>
      </c>
      <c r="E222" t="s">
        <v>343</v>
      </c>
      <c r="F222" t="s">
        <v>22</v>
      </c>
      <c r="G222" t="s">
        <v>43</v>
      </c>
      <c r="H222" t="s">
        <v>24</v>
      </c>
      <c r="I222" t="s">
        <v>82</v>
      </c>
      <c r="J222" t="s">
        <v>50</v>
      </c>
      <c r="K222" s="5">
        <v>15</v>
      </c>
      <c r="L222" s="3">
        <v>35</v>
      </c>
      <c r="M222">
        <v>1</v>
      </c>
      <c r="N222">
        <v>15</v>
      </c>
      <c r="O222" s="3">
        <v>7</v>
      </c>
      <c r="P222" t="s">
        <v>54</v>
      </c>
      <c r="Q222">
        <v>2</v>
      </c>
      <c r="R222" t="s">
        <v>28</v>
      </c>
      <c r="S222" s="3">
        <f t="shared" si="20"/>
        <v>29.75</v>
      </c>
      <c r="T222" s="3">
        <f t="shared" si="21"/>
        <v>22</v>
      </c>
      <c r="U222" s="3">
        <f t="shared" si="22"/>
        <v>7.75</v>
      </c>
      <c r="V222" s="8">
        <f t="shared" si="23"/>
        <v>0.26050420168067229</v>
      </c>
    </row>
    <row r="223" spans="1:22" x14ac:dyDescent="0.3">
      <c r="A223" t="s">
        <v>473</v>
      </c>
      <c r="B223" s="13">
        <v>46036</v>
      </c>
      <c r="C223" s="13" t="str">
        <f t="shared" si="18"/>
        <v>January</v>
      </c>
      <c r="D223" s="13" t="str">
        <f t="shared" si="19"/>
        <v>2026</v>
      </c>
      <c r="E223" t="s">
        <v>474</v>
      </c>
      <c r="F223" t="s">
        <v>53</v>
      </c>
      <c r="G223" t="s">
        <v>43</v>
      </c>
      <c r="H223" t="s">
        <v>91</v>
      </c>
      <c r="I223" t="s">
        <v>146</v>
      </c>
      <c r="J223" t="s">
        <v>26</v>
      </c>
      <c r="K223" s="5">
        <v>50</v>
      </c>
      <c r="L223" s="3">
        <v>95</v>
      </c>
      <c r="M223">
        <v>1</v>
      </c>
      <c r="N223">
        <v>10</v>
      </c>
      <c r="O223" s="3">
        <v>11</v>
      </c>
      <c r="P223" t="s">
        <v>54</v>
      </c>
      <c r="Q223">
        <v>4</v>
      </c>
      <c r="R223" t="s">
        <v>28</v>
      </c>
      <c r="S223" s="3">
        <f t="shared" si="20"/>
        <v>85.5</v>
      </c>
      <c r="T223" s="3">
        <f t="shared" si="21"/>
        <v>61</v>
      </c>
      <c r="U223" s="3">
        <f t="shared" si="22"/>
        <v>24.5</v>
      </c>
      <c r="V223" s="8">
        <f t="shared" si="23"/>
        <v>0.28654970760233917</v>
      </c>
    </row>
    <row r="224" spans="1:22" x14ac:dyDescent="0.3">
      <c r="A224" t="s">
        <v>475</v>
      </c>
      <c r="B224" s="13">
        <v>46037</v>
      </c>
      <c r="C224" s="13" t="str">
        <f t="shared" si="18"/>
        <v>January</v>
      </c>
      <c r="D224" s="13" t="str">
        <f t="shared" si="19"/>
        <v>2026</v>
      </c>
      <c r="E224" t="s">
        <v>265</v>
      </c>
      <c r="F224" t="s">
        <v>22</v>
      </c>
      <c r="G224" t="s">
        <v>23</v>
      </c>
      <c r="H224" t="s">
        <v>117</v>
      </c>
      <c r="I224" t="s">
        <v>152</v>
      </c>
      <c r="J224" t="s">
        <v>58</v>
      </c>
      <c r="K224" s="5">
        <v>45</v>
      </c>
      <c r="L224" s="3">
        <v>80</v>
      </c>
      <c r="M224">
        <v>2</v>
      </c>
      <c r="N224">
        <v>20</v>
      </c>
      <c r="O224" s="3">
        <v>14</v>
      </c>
      <c r="P224" t="s">
        <v>54</v>
      </c>
      <c r="Q224">
        <v>2</v>
      </c>
      <c r="R224" t="s">
        <v>28</v>
      </c>
      <c r="S224" s="3">
        <f t="shared" si="20"/>
        <v>128</v>
      </c>
      <c r="T224" s="3">
        <f t="shared" si="21"/>
        <v>104</v>
      </c>
      <c r="U224" s="3">
        <f t="shared" si="22"/>
        <v>24</v>
      </c>
      <c r="V224" s="8">
        <f t="shared" si="23"/>
        <v>0.1875</v>
      </c>
    </row>
    <row r="225" spans="1:22" x14ac:dyDescent="0.3">
      <c r="A225" t="s">
        <v>476</v>
      </c>
      <c r="B225" s="13">
        <v>46038</v>
      </c>
      <c r="C225" s="13" t="str">
        <f t="shared" si="18"/>
        <v>January</v>
      </c>
      <c r="D225" s="13" t="str">
        <f t="shared" si="19"/>
        <v>2026</v>
      </c>
      <c r="E225" t="s">
        <v>265</v>
      </c>
      <c r="F225" t="s">
        <v>22</v>
      </c>
      <c r="G225" t="s">
        <v>23</v>
      </c>
      <c r="H225" t="s">
        <v>91</v>
      </c>
      <c r="I225" t="s">
        <v>88</v>
      </c>
      <c r="J225" t="s">
        <v>34</v>
      </c>
      <c r="K225" s="5">
        <v>22</v>
      </c>
      <c r="L225" s="3">
        <v>60</v>
      </c>
      <c r="M225">
        <v>4</v>
      </c>
      <c r="N225">
        <v>20</v>
      </c>
      <c r="O225" s="3">
        <v>14</v>
      </c>
      <c r="P225" t="s">
        <v>54</v>
      </c>
      <c r="Q225">
        <v>5</v>
      </c>
      <c r="R225" t="s">
        <v>28</v>
      </c>
      <c r="S225" s="3">
        <f t="shared" si="20"/>
        <v>192</v>
      </c>
      <c r="T225" s="3">
        <f t="shared" si="21"/>
        <v>102</v>
      </c>
      <c r="U225" s="3">
        <f t="shared" si="22"/>
        <v>90</v>
      </c>
      <c r="V225" s="8">
        <f t="shared" si="23"/>
        <v>0.46875</v>
      </c>
    </row>
    <row r="226" spans="1:22" x14ac:dyDescent="0.3">
      <c r="A226" t="s">
        <v>477</v>
      </c>
      <c r="B226" s="13">
        <v>46039</v>
      </c>
      <c r="C226" s="13" t="str">
        <f t="shared" si="18"/>
        <v>January</v>
      </c>
      <c r="D226" s="13" t="str">
        <f t="shared" si="19"/>
        <v>2026</v>
      </c>
      <c r="E226" t="s">
        <v>478</v>
      </c>
      <c r="F226" t="s">
        <v>38</v>
      </c>
      <c r="G226" t="s">
        <v>71</v>
      </c>
      <c r="H226" t="s">
        <v>68</v>
      </c>
      <c r="I226" t="s">
        <v>146</v>
      </c>
      <c r="J226" t="s">
        <v>26</v>
      </c>
      <c r="K226" s="5">
        <v>50</v>
      </c>
      <c r="L226" s="3">
        <v>95</v>
      </c>
      <c r="M226">
        <v>6</v>
      </c>
      <c r="N226">
        <v>25</v>
      </c>
      <c r="O226" s="3">
        <v>13</v>
      </c>
      <c r="P226" t="s">
        <v>54</v>
      </c>
      <c r="Q226">
        <v>3</v>
      </c>
      <c r="R226" t="s">
        <v>28</v>
      </c>
      <c r="S226" s="3">
        <f t="shared" si="20"/>
        <v>427.5</v>
      </c>
      <c r="T226" s="3">
        <f t="shared" si="21"/>
        <v>313</v>
      </c>
      <c r="U226" s="3">
        <f t="shared" si="22"/>
        <v>114.5</v>
      </c>
      <c r="V226" s="8">
        <f t="shared" si="23"/>
        <v>0.26783625730994154</v>
      </c>
    </row>
    <row r="227" spans="1:22" x14ac:dyDescent="0.3">
      <c r="A227" t="s">
        <v>479</v>
      </c>
      <c r="B227" s="13">
        <v>46040</v>
      </c>
      <c r="C227" s="13" t="str">
        <f t="shared" si="18"/>
        <v>January</v>
      </c>
      <c r="D227" s="13" t="str">
        <f t="shared" si="19"/>
        <v>2026</v>
      </c>
      <c r="E227" t="s">
        <v>480</v>
      </c>
      <c r="F227" t="s">
        <v>22</v>
      </c>
      <c r="G227" t="s">
        <v>23</v>
      </c>
      <c r="H227" t="s">
        <v>81</v>
      </c>
      <c r="I227" t="s">
        <v>316</v>
      </c>
      <c r="J227" t="s">
        <v>40</v>
      </c>
      <c r="K227" s="5">
        <v>20</v>
      </c>
      <c r="L227" s="3">
        <v>50</v>
      </c>
      <c r="M227">
        <v>4</v>
      </c>
      <c r="N227">
        <v>10</v>
      </c>
      <c r="O227" s="3">
        <v>5</v>
      </c>
      <c r="P227" t="s">
        <v>27</v>
      </c>
      <c r="Q227">
        <v>2</v>
      </c>
      <c r="R227" t="s">
        <v>28</v>
      </c>
      <c r="S227" s="3">
        <f t="shared" si="20"/>
        <v>180</v>
      </c>
      <c r="T227" s="3">
        <f t="shared" si="21"/>
        <v>85</v>
      </c>
      <c r="U227" s="3">
        <f t="shared" si="22"/>
        <v>95</v>
      </c>
      <c r="V227" s="8">
        <f t="shared" si="23"/>
        <v>0.52777777777777779</v>
      </c>
    </row>
    <row r="228" spans="1:22" x14ac:dyDescent="0.3">
      <c r="A228" t="s">
        <v>481</v>
      </c>
      <c r="B228" s="13">
        <v>46041</v>
      </c>
      <c r="C228" s="13" t="str">
        <f t="shared" si="18"/>
        <v>January</v>
      </c>
      <c r="D228" s="13" t="str">
        <f t="shared" si="19"/>
        <v>2026</v>
      </c>
      <c r="E228" t="s">
        <v>482</v>
      </c>
      <c r="F228" t="s">
        <v>22</v>
      </c>
      <c r="G228" t="s">
        <v>31</v>
      </c>
      <c r="H228" t="s">
        <v>64</v>
      </c>
      <c r="I228" t="s">
        <v>132</v>
      </c>
      <c r="J228" t="s">
        <v>40</v>
      </c>
      <c r="K228" s="5">
        <v>18</v>
      </c>
      <c r="L228" s="3">
        <v>40</v>
      </c>
      <c r="M228">
        <v>2</v>
      </c>
      <c r="N228">
        <v>10</v>
      </c>
      <c r="O228" s="3">
        <v>12</v>
      </c>
      <c r="P228" t="s">
        <v>45</v>
      </c>
      <c r="Q228">
        <v>4</v>
      </c>
      <c r="R228" t="s">
        <v>28</v>
      </c>
      <c r="S228" s="3">
        <f t="shared" si="20"/>
        <v>72</v>
      </c>
      <c r="T228" s="3">
        <f t="shared" si="21"/>
        <v>48</v>
      </c>
      <c r="U228" s="3">
        <f t="shared" si="22"/>
        <v>24</v>
      </c>
      <c r="V228" s="8">
        <f t="shared" si="23"/>
        <v>0.33333333333333331</v>
      </c>
    </row>
    <row r="229" spans="1:22" x14ac:dyDescent="0.3">
      <c r="A229" t="s">
        <v>483</v>
      </c>
      <c r="B229" s="13">
        <v>46042</v>
      </c>
      <c r="C229" s="13" t="str">
        <f t="shared" si="18"/>
        <v>January</v>
      </c>
      <c r="D229" s="13" t="str">
        <f t="shared" si="19"/>
        <v>2026</v>
      </c>
      <c r="E229" t="s">
        <v>356</v>
      </c>
      <c r="F229" t="s">
        <v>22</v>
      </c>
      <c r="G229" t="s">
        <v>23</v>
      </c>
      <c r="H229" t="s">
        <v>91</v>
      </c>
      <c r="I229" t="s">
        <v>132</v>
      </c>
      <c r="J229" t="s">
        <v>40</v>
      </c>
      <c r="K229" s="5">
        <v>18</v>
      </c>
      <c r="L229" s="3">
        <v>40</v>
      </c>
      <c r="M229">
        <v>1</v>
      </c>
      <c r="N229">
        <v>10</v>
      </c>
      <c r="O229" s="3">
        <v>12</v>
      </c>
      <c r="P229" t="s">
        <v>27</v>
      </c>
      <c r="Q229">
        <v>3</v>
      </c>
      <c r="R229" t="s">
        <v>28</v>
      </c>
      <c r="S229" s="3">
        <f t="shared" si="20"/>
        <v>36</v>
      </c>
      <c r="T229" s="3">
        <f t="shared" si="21"/>
        <v>30</v>
      </c>
      <c r="U229" s="3">
        <f t="shared" si="22"/>
        <v>6</v>
      </c>
      <c r="V229" s="8">
        <f t="shared" si="23"/>
        <v>0.16666666666666666</v>
      </c>
    </row>
    <row r="230" spans="1:22" x14ac:dyDescent="0.3">
      <c r="A230" t="s">
        <v>484</v>
      </c>
      <c r="B230" s="13">
        <v>46043</v>
      </c>
      <c r="C230" s="13" t="str">
        <f t="shared" si="18"/>
        <v>January</v>
      </c>
      <c r="D230" s="13" t="str">
        <f t="shared" si="19"/>
        <v>2026</v>
      </c>
      <c r="E230" t="s">
        <v>485</v>
      </c>
      <c r="F230" t="s">
        <v>22</v>
      </c>
      <c r="G230" t="s">
        <v>23</v>
      </c>
      <c r="H230" t="s">
        <v>32</v>
      </c>
      <c r="I230" t="s">
        <v>57</v>
      </c>
      <c r="J230" t="s">
        <v>58</v>
      </c>
      <c r="K230" s="5">
        <v>450</v>
      </c>
      <c r="L230" s="3">
        <v>620</v>
      </c>
      <c r="M230">
        <v>1</v>
      </c>
      <c r="N230">
        <v>10</v>
      </c>
      <c r="O230" s="3">
        <v>14</v>
      </c>
      <c r="P230" t="s">
        <v>27</v>
      </c>
      <c r="Q230">
        <v>4</v>
      </c>
      <c r="R230" t="s">
        <v>28</v>
      </c>
      <c r="S230" s="3">
        <f t="shared" si="20"/>
        <v>558</v>
      </c>
      <c r="T230" s="3">
        <f t="shared" si="21"/>
        <v>464</v>
      </c>
      <c r="U230" s="3">
        <f t="shared" si="22"/>
        <v>94</v>
      </c>
      <c r="V230" s="8">
        <f t="shared" si="23"/>
        <v>0.16845878136200718</v>
      </c>
    </row>
    <row r="231" spans="1:22" x14ac:dyDescent="0.3">
      <c r="A231" t="s">
        <v>486</v>
      </c>
      <c r="B231" s="13">
        <v>46044</v>
      </c>
      <c r="C231" s="13" t="str">
        <f t="shared" si="18"/>
        <v>January</v>
      </c>
      <c r="D231" s="13" t="str">
        <f t="shared" si="19"/>
        <v>2026</v>
      </c>
      <c r="E231" t="s">
        <v>259</v>
      </c>
      <c r="F231" t="s">
        <v>22</v>
      </c>
      <c r="G231" t="s">
        <v>23</v>
      </c>
      <c r="H231" t="s">
        <v>91</v>
      </c>
      <c r="I231" t="s">
        <v>61</v>
      </c>
      <c r="J231" t="s">
        <v>26</v>
      </c>
      <c r="K231" s="5">
        <v>90</v>
      </c>
      <c r="L231" s="3">
        <v>160</v>
      </c>
      <c r="M231">
        <v>1</v>
      </c>
      <c r="N231">
        <v>10</v>
      </c>
      <c r="O231" s="3">
        <v>8</v>
      </c>
      <c r="P231" t="s">
        <v>45</v>
      </c>
      <c r="Q231">
        <v>5</v>
      </c>
      <c r="R231" t="s">
        <v>28</v>
      </c>
      <c r="S231" s="3">
        <f t="shared" si="20"/>
        <v>144</v>
      </c>
      <c r="T231" s="3">
        <f t="shared" si="21"/>
        <v>98</v>
      </c>
      <c r="U231" s="3">
        <f t="shared" si="22"/>
        <v>46</v>
      </c>
      <c r="V231" s="8">
        <f t="shared" si="23"/>
        <v>0.31944444444444442</v>
      </c>
    </row>
    <row r="232" spans="1:22" x14ac:dyDescent="0.3">
      <c r="A232" t="s">
        <v>487</v>
      </c>
      <c r="B232" s="13">
        <v>46045</v>
      </c>
      <c r="C232" s="13" t="str">
        <f t="shared" si="18"/>
        <v>January</v>
      </c>
      <c r="D232" s="13" t="str">
        <f t="shared" si="19"/>
        <v>2026</v>
      </c>
      <c r="E232" t="s">
        <v>488</v>
      </c>
      <c r="F232" t="s">
        <v>22</v>
      </c>
      <c r="G232" t="s">
        <v>43</v>
      </c>
      <c r="H232" t="s">
        <v>32</v>
      </c>
      <c r="I232" t="s">
        <v>132</v>
      </c>
      <c r="J232" t="s">
        <v>40</v>
      </c>
      <c r="K232" s="5">
        <v>18</v>
      </c>
      <c r="L232" s="3">
        <v>40</v>
      </c>
      <c r="M232">
        <v>3</v>
      </c>
      <c r="N232">
        <v>20</v>
      </c>
      <c r="O232" s="3">
        <v>11</v>
      </c>
      <c r="P232" t="s">
        <v>45</v>
      </c>
      <c r="Q232">
        <v>2</v>
      </c>
      <c r="R232" t="s">
        <v>28</v>
      </c>
      <c r="S232" s="3">
        <f t="shared" si="20"/>
        <v>96</v>
      </c>
      <c r="T232" s="3">
        <f t="shared" si="21"/>
        <v>65</v>
      </c>
      <c r="U232" s="3">
        <f t="shared" si="22"/>
        <v>31</v>
      </c>
      <c r="V232" s="8">
        <f t="shared" si="23"/>
        <v>0.32291666666666669</v>
      </c>
    </row>
    <row r="233" spans="1:22" x14ac:dyDescent="0.3">
      <c r="A233" t="s">
        <v>489</v>
      </c>
      <c r="B233" s="13">
        <v>46046</v>
      </c>
      <c r="C233" s="13" t="str">
        <f t="shared" si="18"/>
        <v>January</v>
      </c>
      <c r="D233" s="13" t="str">
        <f t="shared" si="19"/>
        <v>2026</v>
      </c>
      <c r="E233" t="s">
        <v>490</v>
      </c>
      <c r="F233" t="s">
        <v>38</v>
      </c>
      <c r="G233" t="s">
        <v>43</v>
      </c>
      <c r="H233" t="s">
        <v>97</v>
      </c>
      <c r="I233" t="s">
        <v>169</v>
      </c>
      <c r="J233" t="s">
        <v>26</v>
      </c>
      <c r="K233" s="5">
        <v>60</v>
      </c>
      <c r="L233" s="3">
        <v>120</v>
      </c>
      <c r="M233">
        <v>6</v>
      </c>
      <c r="N233">
        <v>5</v>
      </c>
      <c r="O233" s="3">
        <v>6</v>
      </c>
      <c r="P233" t="s">
        <v>54</v>
      </c>
      <c r="Q233">
        <v>3</v>
      </c>
      <c r="R233" t="s">
        <v>28</v>
      </c>
      <c r="S233" s="3">
        <f t="shared" si="20"/>
        <v>684</v>
      </c>
      <c r="T233" s="3">
        <f t="shared" si="21"/>
        <v>366</v>
      </c>
      <c r="U233" s="3">
        <f t="shared" si="22"/>
        <v>318</v>
      </c>
      <c r="V233" s="8">
        <f t="shared" si="23"/>
        <v>0.46491228070175439</v>
      </c>
    </row>
    <row r="234" spans="1:22" x14ac:dyDescent="0.3">
      <c r="A234" t="s">
        <v>491</v>
      </c>
      <c r="B234" s="13">
        <v>46047</v>
      </c>
      <c r="C234" s="13" t="str">
        <f t="shared" si="18"/>
        <v>January</v>
      </c>
      <c r="D234" s="13" t="str">
        <f t="shared" si="19"/>
        <v>2026</v>
      </c>
      <c r="E234" t="s">
        <v>397</v>
      </c>
      <c r="F234" t="s">
        <v>22</v>
      </c>
      <c r="G234" t="s">
        <v>23</v>
      </c>
      <c r="H234" t="s">
        <v>44</v>
      </c>
      <c r="I234" t="s">
        <v>94</v>
      </c>
      <c r="J234" t="s">
        <v>34</v>
      </c>
      <c r="K234" s="5">
        <v>8</v>
      </c>
      <c r="L234" s="3">
        <v>25</v>
      </c>
      <c r="M234">
        <v>1</v>
      </c>
      <c r="N234">
        <v>20</v>
      </c>
      <c r="O234" s="3">
        <v>7</v>
      </c>
      <c r="P234" t="s">
        <v>35</v>
      </c>
      <c r="Q234">
        <v>3</v>
      </c>
      <c r="R234" t="s">
        <v>28</v>
      </c>
      <c r="S234" s="3">
        <f t="shared" si="20"/>
        <v>20</v>
      </c>
      <c r="T234" s="3">
        <f t="shared" si="21"/>
        <v>15</v>
      </c>
      <c r="U234" s="3">
        <f t="shared" si="22"/>
        <v>5</v>
      </c>
      <c r="V234" s="8">
        <f t="shared" si="23"/>
        <v>0.25</v>
      </c>
    </row>
    <row r="235" spans="1:22" x14ac:dyDescent="0.3">
      <c r="A235" t="s">
        <v>492</v>
      </c>
      <c r="B235" s="13">
        <v>46048</v>
      </c>
      <c r="C235" s="13" t="str">
        <f t="shared" si="18"/>
        <v>January</v>
      </c>
      <c r="D235" s="13" t="str">
        <f t="shared" si="19"/>
        <v>2026</v>
      </c>
      <c r="E235" t="s">
        <v>493</v>
      </c>
      <c r="F235" t="s">
        <v>38</v>
      </c>
      <c r="G235" t="s">
        <v>23</v>
      </c>
      <c r="H235" t="s">
        <v>68</v>
      </c>
      <c r="I235" t="s">
        <v>118</v>
      </c>
      <c r="J235" t="s">
        <v>34</v>
      </c>
      <c r="K235" s="5">
        <v>18</v>
      </c>
      <c r="L235" s="3">
        <v>45</v>
      </c>
      <c r="M235">
        <v>7</v>
      </c>
      <c r="N235">
        <v>0</v>
      </c>
      <c r="O235" s="3">
        <v>11</v>
      </c>
      <c r="P235" t="s">
        <v>27</v>
      </c>
      <c r="Q235">
        <v>5</v>
      </c>
      <c r="R235" t="s">
        <v>28</v>
      </c>
      <c r="S235" s="3">
        <f t="shared" si="20"/>
        <v>315</v>
      </c>
      <c r="T235" s="3">
        <f t="shared" si="21"/>
        <v>137</v>
      </c>
      <c r="U235" s="3">
        <f t="shared" si="22"/>
        <v>178</v>
      </c>
      <c r="V235" s="8">
        <f t="shared" si="23"/>
        <v>0.56507936507936507</v>
      </c>
    </row>
    <row r="236" spans="1:22" x14ac:dyDescent="0.3">
      <c r="A236" t="s">
        <v>494</v>
      </c>
      <c r="B236" s="13">
        <v>46049</v>
      </c>
      <c r="C236" s="13" t="str">
        <f t="shared" si="18"/>
        <v>January</v>
      </c>
      <c r="D236" s="13" t="str">
        <f t="shared" si="19"/>
        <v>2026</v>
      </c>
      <c r="E236" t="s">
        <v>495</v>
      </c>
      <c r="F236" t="s">
        <v>22</v>
      </c>
      <c r="G236" t="s">
        <v>31</v>
      </c>
      <c r="H236" t="s">
        <v>117</v>
      </c>
      <c r="I236" t="s">
        <v>65</v>
      </c>
      <c r="J236" t="s">
        <v>58</v>
      </c>
      <c r="K236" s="5">
        <v>120</v>
      </c>
      <c r="L236" s="3">
        <v>180</v>
      </c>
      <c r="M236">
        <v>1</v>
      </c>
      <c r="N236">
        <v>20</v>
      </c>
      <c r="O236" s="3">
        <v>13</v>
      </c>
      <c r="P236" t="s">
        <v>27</v>
      </c>
      <c r="Q236">
        <v>7</v>
      </c>
      <c r="R236" t="s">
        <v>28</v>
      </c>
      <c r="S236" s="3">
        <f t="shared" si="20"/>
        <v>144</v>
      </c>
      <c r="T236" s="3">
        <f t="shared" si="21"/>
        <v>133</v>
      </c>
      <c r="U236" s="3">
        <f t="shared" si="22"/>
        <v>11</v>
      </c>
      <c r="V236" s="8">
        <f t="shared" si="23"/>
        <v>7.6388888888888895E-2</v>
      </c>
    </row>
    <row r="237" spans="1:22" x14ac:dyDescent="0.3">
      <c r="A237" t="s">
        <v>496</v>
      </c>
      <c r="B237" s="13">
        <v>46050</v>
      </c>
      <c r="C237" s="13" t="str">
        <f t="shared" si="18"/>
        <v>January</v>
      </c>
      <c r="D237" s="13" t="str">
        <f t="shared" si="19"/>
        <v>2026</v>
      </c>
      <c r="E237" t="s">
        <v>497</v>
      </c>
      <c r="F237" t="s">
        <v>53</v>
      </c>
      <c r="G237" t="s">
        <v>23</v>
      </c>
      <c r="H237" t="s">
        <v>48</v>
      </c>
      <c r="I237" t="s">
        <v>125</v>
      </c>
      <c r="J237" t="s">
        <v>50</v>
      </c>
      <c r="K237" s="5">
        <v>4</v>
      </c>
      <c r="L237" s="3">
        <v>15</v>
      </c>
      <c r="M237">
        <v>3</v>
      </c>
      <c r="N237">
        <v>15</v>
      </c>
      <c r="O237" s="3">
        <v>7</v>
      </c>
      <c r="P237" t="s">
        <v>45</v>
      </c>
      <c r="Q237">
        <v>4</v>
      </c>
      <c r="R237" t="s">
        <v>28</v>
      </c>
      <c r="S237" s="3">
        <f t="shared" si="20"/>
        <v>38.25</v>
      </c>
      <c r="T237" s="3">
        <f t="shared" si="21"/>
        <v>19</v>
      </c>
      <c r="U237" s="3">
        <f t="shared" si="22"/>
        <v>19.25</v>
      </c>
      <c r="V237" s="8">
        <f t="shared" si="23"/>
        <v>0.50326797385620914</v>
      </c>
    </row>
    <row r="238" spans="1:22" x14ac:dyDescent="0.3">
      <c r="A238" t="s">
        <v>498</v>
      </c>
      <c r="B238" s="13">
        <v>46051</v>
      </c>
      <c r="C238" s="13" t="str">
        <f t="shared" si="18"/>
        <v>January</v>
      </c>
      <c r="D238" s="13" t="str">
        <f t="shared" si="19"/>
        <v>2026</v>
      </c>
      <c r="E238" t="s">
        <v>499</v>
      </c>
      <c r="F238" t="s">
        <v>38</v>
      </c>
      <c r="G238" t="s">
        <v>23</v>
      </c>
      <c r="H238" t="s">
        <v>97</v>
      </c>
      <c r="I238" t="s">
        <v>49</v>
      </c>
      <c r="J238" t="s">
        <v>50</v>
      </c>
      <c r="K238" s="5">
        <v>45</v>
      </c>
      <c r="L238" s="3">
        <v>90</v>
      </c>
      <c r="M238">
        <v>8</v>
      </c>
      <c r="N238">
        <v>10</v>
      </c>
      <c r="O238" s="3">
        <v>5</v>
      </c>
      <c r="P238" t="s">
        <v>54</v>
      </c>
      <c r="Q238">
        <v>2</v>
      </c>
      <c r="R238" t="s">
        <v>28</v>
      </c>
      <c r="S238" s="3">
        <f t="shared" si="20"/>
        <v>648</v>
      </c>
      <c r="T238" s="3">
        <f t="shared" si="21"/>
        <v>365</v>
      </c>
      <c r="U238" s="3">
        <f t="shared" si="22"/>
        <v>283</v>
      </c>
      <c r="V238" s="8">
        <f t="shared" si="23"/>
        <v>0.43672839506172839</v>
      </c>
    </row>
    <row r="239" spans="1:22" x14ac:dyDescent="0.3">
      <c r="A239" t="s">
        <v>500</v>
      </c>
      <c r="B239" s="13">
        <v>46052</v>
      </c>
      <c r="C239" s="13" t="str">
        <f t="shared" si="18"/>
        <v>January</v>
      </c>
      <c r="D239" s="13" t="str">
        <f t="shared" si="19"/>
        <v>2026</v>
      </c>
      <c r="E239" t="s">
        <v>501</v>
      </c>
      <c r="F239" t="s">
        <v>22</v>
      </c>
      <c r="G239" t="s">
        <v>71</v>
      </c>
      <c r="H239" t="s">
        <v>68</v>
      </c>
      <c r="I239" t="s">
        <v>154</v>
      </c>
      <c r="J239" t="s">
        <v>40</v>
      </c>
      <c r="K239" s="5">
        <v>10</v>
      </c>
      <c r="L239" s="3">
        <v>25</v>
      </c>
      <c r="M239">
        <v>3</v>
      </c>
      <c r="N239">
        <v>25</v>
      </c>
      <c r="O239" s="3">
        <v>13</v>
      </c>
      <c r="P239" t="s">
        <v>35</v>
      </c>
      <c r="Q239">
        <v>4</v>
      </c>
      <c r="R239" t="s">
        <v>28</v>
      </c>
      <c r="S239" s="3">
        <f t="shared" si="20"/>
        <v>56.25</v>
      </c>
      <c r="T239" s="3">
        <f t="shared" si="21"/>
        <v>43</v>
      </c>
      <c r="U239" s="3">
        <f t="shared" si="22"/>
        <v>13.25</v>
      </c>
      <c r="V239" s="8">
        <f t="shared" si="23"/>
        <v>0.23555555555555555</v>
      </c>
    </row>
    <row r="240" spans="1:22" x14ac:dyDescent="0.3">
      <c r="A240" t="s">
        <v>502</v>
      </c>
      <c r="B240" s="13">
        <v>46053</v>
      </c>
      <c r="C240" s="13" t="str">
        <f t="shared" si="18"/>
        <v>January</v>
      </c>
      <c r="D240" s="13" t="str">
        <f t="shared" si="19"/>
        <v>2026</v>
      </c>
      <c r="E240" t="s">
        <v>60</v>
      </c>
      <c r="F240" t="s">
        <v>22</v>
      </c>
      <c r="G240" t="s">
        <v>43</v>
      </c>
      <c r="H240" t="s">
        <v>64</v>
      </c>
      <c r="I240" t="s">
        <v>57</v>
      </c>
      <c r="J240" t="s">
        <v>58</v>
      </c>
      <c r="K240" s="5">
        <v>450</v>
      </c>
      <c r="L240" s="3">
        <v>620</v>
      </c>
      <c r="M240">
        <v>4</v>
      </c>
      <c r="N240">
        <v>20</v>
      </c>
      <c r="O240" s="3">
        <v>14</v>
      </c>
      <c r="P240" t="s">
        <v>35</v>
      </c>
      <c r="Q240">
        <v>2</v>
      </c>
      <c r="R240" t="s">
        <v>28</v>
      </c>
      <c r="S240" s="3">
        <f t="shared" si="20"/>
        <v>1984</v>
      </c>
      <c r="T240" s="3">
        <f t="shared" si="21"/>
        <v>1814</v>
      </c>
      <c r="U240" s="3">
        <f t="shared" si="22"/>
        <v>170</v>
      </c>
      <c r="V240" s="8">
        <f t="shared" si="23"/>
        <v>8.5685483870967735E-2</v>
      </c>
    </row>
    <row r="241" spans="1:22" x14ac:dyDescent="0.3">
      <c r="A241" t="s">
        <v>503</v>
      </c>
      <c r="B241" s="13">
        <v>46054</v>
      </c>
      <c r="C241" s="13" t="str">
        <f t="shared" si="18"/>
        <v>February</v>
      </c>
      <c r="D241" s="13" t="str">
        <f t="shared" si="19"/>
        <v>2026</v>
      </c>
      <c r="E241" t="s">
        <v>493</v>
      </c>
      <c r="F241" t="s">
        <v>53</v>
      </c>
      <c r="G241" t="s">
        <v>71</v>
      </c>
      <c r="H241" t="s">
        <v>64</v>
      </c>
      <c r="I241" t="s">
        <v>125</v>
      </c>
      <c r="J241" t="s">
        <v>50</v>
      </c>
      <c r="K241" s="5">
        <v>4</v>
      </c>
      <c r="L241" s="3">
        <v>15</v>
      </c>
      <c r="M241">
        <v>4</v>
      </c>
      <c r="N241">
        <v>0</v>
      </c>
      <c r="O241" s="3">
        <v>13</v>
      </c>
      <c r="P241" t="s">
        <v>45</v>
      </c>
      <c r="Q241">
        <v>5</v>
      </c>
      <c r="R241" t="s">
        <v>28</v>
      </c>
      <c r="S241" s="3">
        <f t="shared" si="20"/>
        <v>60</v>
      </c>
      <c r="T241" s="3">
        <f t="shared" si="21"/>
        <v>29</v>
      </c>
      <c r="U241" s="3">
        <f t="shared" si="22"/>
        <v>31</v>
      </c>
      <c r="V241" s="8">
        <f t="shared" si="23"/>
        <v>0.51666666666666672</v>
      </c>
    </row>
    <row r="242" spans="1:22" x14ac:dyDescent="0.3">
      <c r="A242" t="s">
        <v>504</v>
      </c>
      <c r="B242" s="13">
        <v>46055</v>
      </c>
      <c r="C242" s="13" t="str">
        <f t="shared" si="18"/>
        <v>February</v>
      </c>
      <c r="D242" s="13" t="str">
        <f t="shared" si="19"/>
        <v>2026</v>
      </c>
      <c r="E242" t="s">
        <v>505</v>
      </c>
      <c r="F242" t="s">
        <v>22</v>
      </c>
      <c r="G242" t="s">
        <v>71</v>
      </c>
      <c r="H242" t="s">
        <v>32</v>
      </c>
      <c r="I242" t="s">
        <v>94</v>
      </c>
      <c r="J242" t="s">
        <v>34</v>
      </c>
      <c r="K242" s="5">
        <v>8</v>
      </c>
      <c r="L242" s="3">
        <v>25</v>
      </c>
      <c r="M242">
        <v>4</v>
      </c>
      <c r="N242">
        <v>20</v>
      </c>
      <c r="O242" s="3">
        <v>10</v>
      </c>
      <c r="P242" t="s">
        <v>54</v>
      </c>
      <c r="Q242">
        <v>3</v>
      </c>
      <c r="R242" t="s">
        <v>28</v>
      </c>
      <c r="S242" s="3">
        <f t="shared" si="20"/>
        <v>80</v>
      </c>
      <c r="T242" s="3">
        <f t="shared" si="21"/>
        <v>42</v>
      </c>
      <c r="U242" s="3">
        <f t="shared" si="22"/>
        <v>38</v>
      </c>
      <c r="V242" s="8">
        <f t="shared" si="23"/>
        <v>0.47499999999999998</v>
      </c>
    </row>
    <row r="243" spans="1:22" x14ac:dyDescent="0.3">
      <c r="A243" t="s">
        <v>506</v>
      </c>
      <c r="B243" s="13">
        <v>46056</v>
      </c>
      <c r="C243" s="13" t="str">
        <f t="shared" si="18"/>
        <v>February</v>
      </c>
      <c r="D243" s="13" t="str">
        <f t="shared" si="19"/>
        <v>2026</v>
      </c>
      <c r="E243" t="s">
        <v>109</v>
      </c>
      <c r="F243" t="s">
        <v>22</v>
      </c>
      <c r="G243" t="s">
        <v>43</v>
      </c>
      <c r="H243" t="s">
        <v>81</v>
      </c>
      <c r="I243" t="s">
        <v>85</v>
      </c>
      <c r="J243" t="s">
        <v>58</v>
      </c>
      <c r="K243" s="5">
        <v>20</v>
      </c>
      <c r="L243" s="3">
        <v>45</v>
      </c>
      <c r="M243">
        <v>2</v>
      </c>
      <c r="N243">
        <v>25</v>
      </c>
      <c r="O243" s="3">
        <v>8</v>
      </c>
      <c r="P243" t="s">
        <v>54</v>
      </c>
      <c r="Q243">
        <v>4</v>
      </c>
      <c r="R243" t="s">
        <v>28</v>
      </c>
      <c r="S243" s="3">
        <f t="shared" si="20"/>
        <v>67.5</v>
      </c>
      <c r="T243" s="3">
        <f t="shared" si="21"/>
        <v>48</v>
      </c>
      <c r="U243" s="3">
        <f t="shared" si="22"/>
        <v>19.5</v>
      </c>
      <c r="V243" s="8">
        <f t="shared" si="23"/>
        <v>0.28888888888888886</v>
      </c>
    </row>
    <row r="244" spans="1:22" x14ac:dyDescent="0.3">
      <c r="A244" t="s">
        <v>507</v>
      </c>
      <c r="B244" s="13">
        <v>46057</v>
      </c>
      <c r="C244" s="13" t="str">
        <f t="shared" si="18"/>
        <v>February</v>
      </c>
      <c r="D244" s="13" t="str">
        <f t="shared" si="19"/>
        <v>2026</v>
      </c>
      <c r="E244" t="s">
        <v>508</v>
      </c>
      <c r="F244" t="s">
        <v>22</v>
      </c>
      <c r="G244" t="s">
        <v>31</v>
      </c>
      <c r="H244" t="s">
        <v>117</v>
      </c>
      <c r="I244" t="s">
        <v>94</v>
      </c>
      <c r="J244" t="s">
        <v>34</v>
      </c>
      <c r="K244" s="5">
        <v>8</v>
      </c>
      <c r="L244" s="3">
        <v>25</v>
      </c>
      <c r="M244">
        <v>2</v>
      </c>
      <c r="N244">
        <v>20</v>
      </c>
      <c r="O244" s="3">
        <v>19</v>
      </c>
      <c r="P244" t="s">
        <v>35</v>
      </c>
      <c r="Q244">
        <v>7</v>
      </c>
      <c r="R244" t="s">
        <v>28</v>
      </c>
      <c r="S244" s="3">
        <f t="shared" si="20"/>
        <v>40</v>
      </c>
      <c r="T244" s="3">
        <f t="shared" si="21"/>
        <v>35</v>
      </c>
      <c r="U244" s="3">
        <f t="shared" si="22"/>
        <v>5</v>
      </c>
      <c r="V244" s="8">
        <f t="shared" si="23"/>
        <v>0.125</v>
      </c>
    </row>
    <row r="245" spans="1:22" x14ac:dyDescent="0.3">
      <c r="A245" t="s">
        <v>509</v>
      </c>
      <c r="B245" s="13">
        <v>46058</v>
      </c>
      <c r="C245" s="13" t="str">
        <f t="shared" si="18"/>
        <v>February</v>
      </c>
      <c r="D245" s="13" t="str">
        <f t="shared" si="19"/>
        <v>2026</v>
      </c>
      <c r="E245" t="s">
        <v>510</v>
      </c>
      <c r="F245" t="s">
        <v>53</v>
      </c>
      <c r="G245" t="s">
        <v>31</v>
      </c>
      <c r="H245" t="s">
        <v>97</v>
      </c>
      <c r="I245" t="s">
        <v>316</v>
      </c>
      <c r="J245" t="s">
        <v>40</v>
      </c>
      <c r="K245" s="5">
        <v>20</v>
      </c>
      <c r="L245" s="3">
        <v>50</v>
      </c>
      <c r="M245">
        <v>4</v>
      </c>
      <c r="N245">
        <v>0</v>
      </c>
      <c r="O245" s="3">
        <v>12</v>
      </c>
      <c r="P245" t="s">
        <v>45</v>
      </c>
      <c r="Q245">
        <v>6</v>
      </c>
      <c r="R245" t="s">
        <v>28</v>
      </c>
      <c r="S245" s="3">
        <f t="shared" si="20"/>
        <v>200</v>
      </c>
      <c r="T245" s="3">
        <f t="shared" si="21"/>
        <v>92</v>
      </c>
      <c r="U245" s="3">
        <f t="shared" si="22"/>
        <v>108</v>
      </c>
      <c r="V245" s="8">
        <f t="shared" si="23"/>
        <v>0.54</v>
      </c>
    </row>
    <row r="246" spans="1:22" x14ac:dyDescent="0.3">
      <c r="A246" t="s">
        <v>511</v>
      </c>
      <c r="B246" s="13">
        <v>46059</v>
      </c>
      <c r="C246" s="13" t="str">
        <f t="shared" si="18"/>
        <v>February</v>
      </c>
      <c r="D246" s="13" t="str">
        <f t="shared" si="19"/>
        <v>2026</v>
      </c>
      <c r="E246" t="s">
        <v>512</v>
      </c>
      <c r="F246" t="s">
        <v>38</v>
      </c>
      <c r="G246" t="s">
        <v>43</v>
      </c>
      <c r="H246" t="s">
        <v>48</v>
      </c>
      <c r="I246" t="s">
        <v>103</v>
      </c>
      <c r="J246" t="s">
        <v>26</v>
      </c>
      <c r="K246" s="5">
        <v>20</v>
      </c>
      <c r="L246" s="3">
        <v>45</v>
      </c>
      <c r="M246">
        <v>6</v>
      </c>
      <c r="N246">
        <v>0</v>
      </c>
      <c r="O246" s="3">
        <v>5</v>
      </c>
      <c r="P246" t="s">
        <v>45</v>
      </c>
      <c r="Q246">
        <v>3</v>
      </c>
      <c r="R246" t="s">
        <v>28</v>
      </c>
      <c r="S246" s="3">
        <f t="shared" si="20"/>
        <v>270</v>
      </c>
      <c r="T246" s="3">
        <f t="shared" si="21"/>
        <v>125</v>
      </c>
      <c r="U246" s="3">
        <f t="shared" si="22"/>
        <v>145</v>
      </c>
      <c r="V246" s="8">
        <f t="shared" si="23"/>
        <v>0.53703703703703709</v>
      </c>
    </row>
    <row r="247" spans="1:22" x14ac:dyDescent="0.3">
      <c r="A247" t="s">
        <v>513</v>
      </c>
      <c r="B247" s="13">
        <v>46060</v>
      </c>
      <c r="C247" s="13" t="str">
        <f t="shared" si="18"/>
        <v>February</v>
      </c>
      <c r="D247" s="13" t="str">
        <f t="shared" si="19"/>
        <v>2026</v>
      </c>
      <c r="E247" t="s">
        <v>514</v>
      </c>
      <c r="F247" t="s">
        <v>22</v>
      </c>
      <c r="G247" t="s">
        <v>71</v>
      </c>
      <c r="H247" t="s">
        <v>97</v>
      </c>
      <c r="I247" t="s">
        <v>154</v>
      </c>
      <c r="J247" t="s">
        <v>40</v>
      </c>
      <c r="K247" s="5">
        <v>10</v>
      </c>
      <c r="L247" s="3">
        <v>25</v>
      </c>
      <c r="M247">
        <v>3</v>
      </c>
      <c r="N247">
        <v>10</v>
      </c>
      <c r="O247" s="3">
        <v>14</v>
      </c>
      <c r="P247" t="s">
        <v>54</v>
      </c>
      <c r="Q247">
        <v>3</v>
      </c>
      <c r="R247" t="s">
        <v>28</v>
      </c>
      <c r="S247" s="3">
        <f t="shared" si="20"/>
        <v>67.5</v>
      </c>
      <c r="T247" s="3">
        <f t="shared" si="21"/>
        <v>44</v>
      </c>
      <c r="U247" s="3">
        <f t="shared" si="22"/>
        <v>23.5</v>
      </c>
      <c r="V247" s="8">
        <f t="shared" si="23"/>
        <v>0.34814814814814815</v>
      </c>
    </row>
    <row r="248" spans="1:22" x14ac:dyDescent="0.3">
      <c r="A248" t="s">
        <v>515</v>
      </c>
      <c r="B248" s="13">
        <v>46061</v>
      </c>
      <c r="C248" s="13" t="str">
        <f t="shared" si="18"/>
        <v>February</v>
      </c>
      <c r="D248" s="13" t="str">
        <f t="shared" si="19"/>
        <v>2026</v>
      </c>
      <c r="E248" t="s">
        <v>221</v>
      </c>
      <c r="F248" t="s">
        <v>38</v>
      </c>
      <c r="G248" t="s">
        <v>43</v>
      </c>
      <c r="H248" t="s">
        <v>68</v>
      </c>
      <c r="I248" t="s">
        <v>135</v>
      </c>
      <c r="J248" t="s">
        <v>34</v>
      </c>
      <c r="K248" s="5">
        <v>5</v>
      </c>
      <c r="L248" s="3">
        <v>15</v>
      </c>
      <c r="M248">
        <v>2</v>
      </c>
      <c r="N248">
        <v>0</v>
      </c>
      <c r="O248" s="3">
        <v>13</v>
      </c>
      <c r="P248" t="s">
        <v>45</v>
      </c>
      <c r="Q248">
        <v>5</v>
      </c>
      <c r="R248" t="s">
        <v>28</v>
      </c>
      <c r="S248" s="3">
        <f t="shared" si="20"/>
        <v>30</v>
      </c>
      <c r="T248" s="3">
        <f t="shared" si="21"/>
        <v>23</v>
      </c>
      <c r="U248" s="3">
        <f t="shared" si="22"/>
        <v>7</v>
      </c>
      <c r="V248" s="8">
        <f t="shared" si="23"/>
        <v>0.23333333333333334</v>
      </c>
    </row>
    <row r="249" spans="1:22" x14ac:dyDescent="0.3">
      <c r="A249" t="s">
        <v>516</v>
      </c>
      <c r="B249" s="13">
        <v>46062</v>
      </c>
      <c r="C249" s="13" t="str">
        <f t="shared" si="18"/>
        <v>February</v>
      </c>
      <c r="D249" s="13" t="str">
        <f t="shared" si="19"/>
        <v>2026</v>
      </c>
      <c r="E249" t="s">
        <v>514</v>
      </c>
      <c r="F249" t="s">
        <v>53</v>
      </c>
      <c r="G249" t="s">
        <v>23</v>
      </c>
      <c r="H249" t="s">
        <v>97</v>
      </c>
      <c r="I249" t="s">
        <v>57</v>
      </c>
      <c r="J249" t="s">
        <v>58</v>
      </c>
      <c r="K249" s="5">
        <v>450</v>
      </c>
      <c r="L249" s="3">
        <v>620</v>
      </c>
      <c r="M249">
        <v>2</v>
      </c>
      <c r="N249">
        <v>20</v>
      </c>
      <c r="O249" s="3">
        <v>5</v>
      </c>
      <c r="P249" t="s">
        <v>35</v>
      </c>
      <c r="Q249">
        <v>3</v>
      </c>
      <c r="R249" t="s">
        <v>28</v>
      </c>
      <c r="S249" s="3">
        <f t="shared" si="20"/>
        <v>992</v>
      </c>
      <c r="T249" s="3">
        <f t="shared" si="21"/>
        <v>905</v>
      </c>
      <c r="U249" s="3">
        <f t="shared" si="22"/>
        <v>87</v>
      </c>
      <c r="V249" s="8">
        <f t="shared" si="23"/>
        <v>8.7701612903225812E-2</v>
      </c>
    </row>
    <row r="250" spans="1:22" x14ac:dyDescent="0.3">
      <c r="A250" t="s">
        <v>517</v>
      </c>
      <c r="B250" s="13">
        <v>46063</v>
      </c>
      <c r="C250" s="13" t="str">
        <f t="shared" si="18"/>
        <v>February</v>
      </c>
      <c r="D250" s="13" t="str">
        <f t="shared" si="19"/>
        <v>2026</v>
      </c>
      <c r="E250" t="s">
        <v>77</v>
      </c>
      <c r="F250" t="s">
        <v>53</v>
      </c>
      <c r="G250" t="s">
        <v>71</v>
      </c>
      <c r="H250" t="s">
        <v>117</v>
      </c>
      <c r="I250" t="s">
        <v>146</v>
      </c>
      <c r="J250" t="s">
        <v>26</v>
      </c>
      <c r="K250" s="5">
        <v>50</v>
      </c>
      <c r="L250" s="3">
        <v>95</v>
      </c>
      <c r="M250">
        <v>3</v>
      </c>
      <c r="N250">
        <v>15</v>
      </c>
      <c r="O250" s="3">
        <v>6</v>
      </c>
      <c r="P250" t="s">
        <v>54</v>
      </c>
      <c r="Q250">
        <v>4</v>
      </c>
      <c r="R250" t="s">
        <v>28</v>
      </c>
      <c r="S250" s="3">
        <f t="shared" si="20"/>
        <v>242.25</v>
      </c>
      <c r="T250" s="3">
        <f t="shared" si="21"/>
        <v>156</v>
      </c>
      <c r="U250" s="3">
        <f t="shared" si="22"/>
        <v>86.25</v>
      </c>
      <c r="V250" s="8">
        <f t="shared" si="23"/>
        <v>0.35603715170278638</v>
      </c>
    </row>
    <row r="251" spans="1:22" x14ac:dyDescent="0.3">
      <c r="A251" t="s">
        <v>518</v>
      </c>
      <c r="B251" s="13">
        <v>46064</v>
      </c>
      <c r="C251" s="13" t="str">
        <f t="shared" si="18"/>
        <v>February</v>
      </c>
      <c r="D251" s="13" t="str">
        <f t="shared" si="19"/>
        <v>2026</v>
      </c>
      <c r="E251" t="s">
        <v>519</v>
      </c>
      <c r="F251" t="s">
        <v>38</v>
      </c>
      <c r="G251" t="s">
        <v>43</v>
      </c>
      <c r="H251" t="s">
        <v>97</v>
      </c>
      <c r="I251" t="s">
        <v>316</v>
      </c>
      <c r="J251" t="s">
        <v>40</v>
      </c>
      <c r="K251" s="5">
        <v>20</v>
      </c>
      <c r="L251" s="3">
        <v>50</v>
      </c>
      <c r="M251">
        <v>8</v>
      </c>
      <c r="N251">
        <v>30</v>
      </c>
      <c r="O251" s="3">
        <v>15</v>
      </c>
      <c r="P251" t="s">
        <v>54</v>
      </c>
      <c r="Q251">
        <v>3</v>
      </c>
      <c r="R251" t="s">
        <v>28</v>
      </c>
      <c r="S251" s="3">
        <f t="shared" si="20"/>
        <v>280</v>
      </c>
      <c r="T251" s="3">
        <f t="shared" si="21"/>
        <v>175</v>
      </c>
      <c r="U251" s="3">
        <f t="shared" si="22"/>
        <v>105</v>
      </c>
      <c r="V251" s="8">
        <f t="shared" si="23"/>
        <v>0.375</v>
      </c>
    </row>
    <row r="252" spans="1:22" x14ac:dyDescent="0.3">
      <c r="A252" t="s">
        <v>520</v>
      </c>
      <c r="B252" s="13">
        <v>46065</v>
      </c>
      <c r="C252" s="13" t="str">
        <f t="shared" si="18"/>
        <v>February</v>
      </c>
      <c r="D252" s="13" t="str">
        <f t="shared" si="19"/>
        <v>2026</v>
      </c>
      <c r="E252" t="s">
        <v>30</v>
      </c>
      <c r="F252" t="s">
        <v>53</v>
      </c>
      <c r="G252" t="s">
        <v>71</v>
      </c>
      <c r="H252" t="s">
        <v>117</v>
      </c>
      <c r="I252" t="s">
        <v>61</v>
      </c>
      <c r="J252" t="s">
        <v>26</v>
      </c>
      <c r="K252" s="5">
        <v>90</v>
      </c>
      <c r="L252" s="3">
        <v>160</v>
      </c>
      <c r="M252">
        <v>3</v>
      </c>
      <c r="N252">
        <v>25</v>
      </c>
      <c r="O252" s="3">
        <v>15</v>
      </c>
      <c r="P252" t="s">
        <v>45</v>
      </c>
      <c r="Q252">
        <v>3</v>
      </c>
      <c r="R252" t="s">
        <v>28</v>
      </c>
      <c r="S252" s="3">
        <f t="shared" si="20"/>
        <v>360</v>
      </c>
      <c r="T252" s="3">
        <f t="shared" si="21"/>
        <v>285</v>
      </c>
      <c r="U252" s="3">
        <f t="shared" si="22"/>
        <v>75</v>
      </c>
      <c r="V252" s="8">
        <f t="shared" si="23"/>
        <v>0.20833333333333334</v>
      </c>
    </row>
    <row r="253" spans="1:22" x14ac:dyDescent="0.3">
      <c r="A253" t="s">
        <v>521</v>
      </c>
      <c r="B253" s="13">
        <v>46066</v>
      </c>
      <c r="C253" s="13" t="str">
        <f t="shared" si="18"/>
        <v>February</v>
      </c>
      <c r="D253" s="13" t="str">
        <f t="shared" si="19"/>
        <v>2026</v>
      </c>
      <c r="E253" t="s">
        <v>522</v>
      </c>
      <c r="F253" t="s">
        <v>38</v>
      </c>
      <c r="G253" t="s">
        <v>71</v>
      </c>
      <c r="H253" t="s">
        <v>48</v>
      </c>
      <c r="I253" t="s">
        <v>226</v>
      </c>
      <c r="J253" t="s">
        <v>50</v>
      </c>
      <c r="K253" s="5">
        <v>12</v>
      </c>
      <c r="L253" s="3">
        <v>30</v>
      </c>
      <c r="M253">
        <v>5</v>
      </c>
      <c r="N253">
        <v>15</v>
      </c>
      <c r="O253" s="3">
        <v>13</v>
      </c>
      <c r="P253" t="s">
        <v>35</v>
      </c>
      <c r="Q253">
        <v>2</v>
      </c>
      <c r="R253" t="s">
        <v>28</v>
      </c>
      <c r="S253" s="3">
        <f t="shared" si="20"/>
        <v>127.5</v>
      </c>
      <c r="T253" s="3">
        <f t="shared" si="21"/>
        <v>73</v>
      </c>
      <c r="U253" s="3">
        <f t="shared" si="22"/>
        <v>54.5</v>
      </c>
      <c r="V253" s="8">
        <f t="shared" si="23"/>
        <v>0.42745098039215684</v>
      </c>
    </row>
    <row r="254" spans="1:22" x14ac:dyDescent="0.3">
      <c r="A254" t="s">
        <v>523</v>
      </c>
      <c r="B254" s="13">
        <v>46067</v>
      </c>
      <c r="C254" s="13" t="str">
        <f t="shared" si="18"/>
        <v>February</v>
      </c>
      <c r="D254" s="13" t="str">
        <f t="shared" si="19"/>
        <v>2026</v>
      </c>
      <c r="E254" t="s">
        <v>524</v>
      </c>
      <c r="F254" t="s">
        <v>22</v>
      </c>
      <c r="G254" t="s">
        <v>31</v>
      </c>
      <c r="H254" t="s">
        <v>44</v>
      </c>
      <c r="I254" t="s">
        <v>82</v>
      </c>
      <c r="J254" t="s">
        <v>50</v>
      </c>
      <c r="K254" s="5">
        <v>15</v>
      </c>
      <c r="L254" s="3">
        <v>35</v>
      </c>
      <c r="M254">
        <v>3</v>
      </c>
      <c r="N254">
        <v>20</v>
      </c>
      <c r="O254" s="3">
        <v>13</v>
      </c>
      <c r="P254" t="s">
        <v>35</v>
      </c>
      <c r="Q254">
        <v>5</v>
      </c>
      <c r="R254" t="s">
        <v>28</v>
      </c>
      <c r="S254" s="3">
        <f t="shared" si="20"/>
        <v>84</v>
      </c>
      <c r="T254" s="3">
        <f t="shared" si="21"/>
        <v>58</v>
      </c>
      <c r="U254" s="3">
        <f t="shared" si="22"/>
        <v>26</v>
      </c>
      <c r="V254" s="8">
        <f t="shared" si="23"/>
        <v>0.30952380952380953</v>
      </c>
    </row>
    <row r="255" spans="1:22" x14ac:dyDescent="0.3">
      <c r="A255" t="s">
        <v>525</v>
      </c>
      <c r="B255" s="13">
        <v>46068</v>
      </c>
      <c r="C255" s="13" t="str">
        <f t="shared" si="18"/>
        <v>February</v>
      </c>
      <c r="D255" s="13" t="str">
        <f t="shared" si="19"/>
        <v>2026</v>
      </c>
      <c r="E255" t="s">
        <v>124</v>
      </c>
      <c r="F255" t="s">
        <v>22</v>
      </c>
      <c r="G255" t="s">
        <v>43</v>
      </c>
      <c r="H255" t="s">
        <v>24</v>
      </c>
      <c r="I255" t="s">
        <v>103</v>
      </c>
      <c r="J255" t="s">
        <v>26</v>
      </c>
      <c r="K255" s="5">
        <v>20</v>
      </c>
      <c r="L255" s="3">
        <v>45</v>
      </c>
      <c r="M255">
        <v>2</v>
      </c>
      <c r="N255">
        <v>25</v>
      </c>
      <c r="O255" s="3">
        <v>7</v>
      </c>
      <c r="P255" t="s">
        <v>35</v>
      </c>
      <c r="Q255">
        <v>4</v>
      </c>
      <c r="R255" t="s">
        <v>28</v>
      </c>
      <c r="S255" s="3">
        <f t="shared" si="20"/>
        <v>67.5</v>
      </c>
      <c r="T255" s="3">
        <f t="shared" si="21"/>
        <v>47</v>
      </c>
      <c r="U255" s="3">
        <f t="shared" si="22"/>
        <v>20.5</v>
      </c>
      <c r="V255" s="8">
        <f t="shared" si="23"/>
        <v>0.3037037037037037</v>
      </c>
    </row>
    <row r="256" spans="1:22" x14ac:dyDescent="0.3">
      <c r="A256" t="s">
        <v>526</v>
      </c>
      <c r="B256" s="13">
        <v>46069</v>
      </c>
      <c r="C256" s="13" t="str">
        <f t="shared" si="18"/>
        <v>February</v>
      </c>
      <c r="D256" s="13" t="str">
        <f t="shared" si="19"/>
        <v>2026</v>
      </c>
      <c r="E256" t="s">
        <v>376</v>
      </c>
      <c r="F256" t="s">
        <v>22</v>
      </c>
      <c r="G256" t="s">
        <v>43</v>
      </c>
      <c r="H256" t="s">
        <v>64</v>
      </c>
      <c r="I256" t="s">
        <v>207</v>
      </c>
      <c r="J256" t="s">
        <v>40</v>
      </c>
      <c r="K256" s="5">
        <v>35</v>
      </c>
      <c r="L256" s="3">
        <v>70</v>
      </c>
      <c r="M256">
        <v>2</v>
      </c>
      <c r="N256">
        <v>20</v>
      </c>
      <c r="O256" s="3">
        <v>7</v>
      </c>
      <c r="P256" t="s">
        <v>45</v>
      </c>
      <c r="Q256">
        <v>4</v>
      </c>
      <c r="R256" t="s">
        <v>28</v>
      </c>
      <c r="S256" s="3">
        <f t="shared" si="20"/>
        <v>112</v>
      </c>
      <c r="T256" s="3">
        <f t="shared" si="21"/>
        <v>77</v>
      </c>
      <c r="U256" s="3">
        <f t="shared" si="22"/>
        <v>35</v>
      </c>
      <c r="V256" s="8">
        <f t="shared" si="23"/>
        <v>0.3125</v>
      </c>
    </row>
    <row r="257" spans="1:22" x14ac:dyDescent="0.3">
      <c r="A257" t="s">
        <v>527</v>
      </c>
      <c r="B257" s="13">
        <v>46070</v>
      </c>
      <c r="C257" s="13" t="str">
        <f t="shared" si="18"/>
        <v>February</v>
      </c>
      <c r="D257" s="13" t="str">
        <f t="shared" si="19"/>
        <v>2026</v>
      </c>
      <c r="E257" t="s">
        <v>528</v>
      </c>
      <c r="F257" t="s">
        <v>22</v>
      </c>
      <c r="G257" t="s">
        <v>71</v>
      </c>
      <c r="H257" t="s">
        <v>48</v>
      </c>
      <c r="I257" t="s">
        <v>82</v>
      </c>
      <c r="J257" t="s">
        <v>50</v>
      </c>
      <c r="K257" s="5">
        <v>15</v>
      </c>
      <c r="L257" s="3">
        <v>35</v>
      </c>
      <c r="M257">
        <v>4</v>
      </c>
      <c r="N257">
        <v>25</v>
      </c>
      <c r="O257" s="3">
        <v>5</v>
      </c>
      <c r="P257" t="s">
        <v>27</v>
      </c>
      <c r="Q257">
        <v>3</v>
      </c>
      <c r="R257" t="s">
        <v>28</v>
      </c>
      <c r="S257" s="3">
        <f t="shared" si="20"/>
        <v>105</v>
      </c>
      <c r="T257" s="3">
        <f t="shared" si="21"/>
        <v>65</v>
      </c>
      <c r="U257" s="3">
        <f t="shared" si="22"/>
        <v>40</v>
      </c>
      <c r="V257" s="8">
        <f t="shared" si="23"/>
        <v>0.38095238095238093</v>
      </c>
    </row>
    <row r="258" spans="1:22" x14ac:dyDescent="0.3">
      <c r="A258" t="s">
        <v>529</v>
      </c>
      <c r="B258" s="13">
        <v>46071</v>
      </c>
      <c r="C258" s="13" t="str">
        <f t="shared" ref="C258:C321" si="24">TEXT(B258,"mmmm")</f>
        <v>February</v>
      </c>
      <c r="D258" s="13" t="str">
        <f t="shared" ref="D258:D321" si="25">TEXT(B258, "yyyy")</f>
        <v>2026</v>
      </c>
      <c r="E258" t="s">
        <v>530</v>
      </c>
      <c r="F258" t="s">
        <v>22</v>
      </c>
      <c r="G258" t="s">
        <v>31</v>
      </c>
      <c r="H258" t="s">
        <v>97</v>
      </c>
      <c r="I258" t="s">
        <v>146</v>
      </c>
      <c r="J258" t="s">
        <v>26</v>
      </c>
      <c r="K258" s="5">
        <v>50</v>
      </c>
      <c r="L258" s="3">
        <v>95</v>
      </c>
      <c r="M258">
        <v>1</v>
      </c>
      <c r="N258">
        <v>15</v>
      </c>
      <c r="O258" s="3">
        <v>20</v>
      </c>
      <c r="P258" t="s">
        <v>54</v>
      </c>
      <c r="Q258">
        <v>7</v>
      </c>
      <c r="R258" t="s">
        <v>28</v>
      </c>
      <c r="S258" s="3">
        <f t="shared" ref="S258:S321" si="26">M258*L258*(1-N258/100)</f>
        <v>80.75</v>
      </c>
      <c r="T258" s="3">
        <f t="shared" si="21"/>
        <v>70</v>
      </c>
      <c r="U258" s="3">
        <f t="shared" si="22"/>
        <v>10.75</v>
      </c>
      <c r="V258" s="8">
        <f t="shared" si="23"/>
        <v>0.13312693498452013</v>
      </c>
    </row>
    <row r="259" spans="1:22" x14ac:dyDescent="0.3">
      <c r="A259" t="s">
        <v>531</v>
      </c>
      <c r="B259" s="13">
        <v>46072</v>
      </c>
      <c r="C259" s="13" t="str">
        <f t="shared" si="24"/>
        <v>February</v>
      </c>
      <c r="D259" s="13" t="str">
        <f t="shared" si="25"/>
        <v>2026</v>
      </c>
      <c r="E259" t="s">
        <v>532</v>
      </c>
      <c r="F259" t="s">
        <v>22</v>
      </c>
      <c r="G259" t="s">
        <v>31</v>
      </c>
      <c r="H259" t="s">
        <v>68</v>
      </c>
      <c r="I259" t="s">
        <v>207</v>
      </c>
      <c r="J259" t="s">
        <v>40</v>
      </c>
      <c r="K259" s="5">
        <v>35</v>
      </c>
      <c r="L259" s="3">
        <v>70</v>
      </c>
      <c r="M259">
        <v>1</v>
      </c>
      <c r="N259">
        <v>0</v>
      </c>
      <c r="O259" s="3">
        <v>15</v>
      </c>
      <c r="P259" t="s">
        <v>54</v>
      </c>
      <c r="Q259">
        <v>6</v>
      </c>
      <c r="R259" t="s">
        <v>28</v>
      </c>
      <c r="S259" s="3">
        <f t="shared" si="26"/>
        <v>70</v>
      </c>
      <c r="T259" s="3">
        <f t="shared" ref="T259:T322" si="27">(K259*M259)+O259</f>
        <v>50</v>
      </c>
      <c r="U259" s="3">
        <f t="shared" ref="U259:U322" si="28">S259-T259</f>
        <v>20</v>
      </c>
      <c r="V259" s="8">
        <f t="shared" ref="V259:V322" si="29">IF(S259=0, 0, U259/S259)</f>
        <v>0.2857142857142857</v>
      </c>
    </row>
    <row r="260" spans="1:22" x14ac:dyDescent="0.3">
      <c r="A260" t="s">
        <v>533</v>
      </c>
      <c r="B260" s="13">
        <v>46073</v>
      </c>
      <c r="C260" s="13" t="str">
        <f t="shared" si="24"/>
        <v>February</v>
      </c>
      <c r="D260" s="13" t="str">
        <f t="shared" si="25"/>
        <v>2026</v>
      </c>
      <c r="E260" t="s">
        <v>534</v>
      </c>
      <c r="F260" t="s">
        <v>22</v>
      </c>
      <c r="G260" t="s">
        <v>23</v>
      </c>
      <c r="H260" t="s">
        <v>81</v>
      </c>
      <c r="I260" t="s">
        <v>135</v>
      </c>
      <c r="J260" t="s">
        <v>34</v>
      </c>
      <c r="K260" s="5">
        <v>5</v>
      </c>
      <c r="L260" s="3">
        <v>15</v>
      </c>
      <c r="M260">
        <v>2</v>
      </c>
      <c r="N260">
        <v>20</v>
      </c>
      <c r="O260" s="3">
        <v>14</v>
      </c>
      <c r="P260" t="s">
        <v>35</v>
      </c>
      <c r="Q260">
        <v>5</v>
      </c>
      <c r="R260" t="s">
        <v>28</v>
      </c>
      <c r="S260" s="3">
        <f t="shared" si="26"/>
        <v>24</v>
      </c>
      <c r="T260" s="3">
        <f t="shared" si="27"/>
        <v>24</v>
      </c>
      <c r="U260" s="3">
        <f t="shared" si="28"/>
        <v>0</v>
      </c>
      <c r="V260" s="8">
        <f t="shared" si="29"/>
        <v>0</v>
      </c>
    </row>
    <row r="261" spans="1:22" x14ac:dyDescent="0.3">
      <c r="A261" t="s">
        <v>535</v>
      </c>
      <c r="B261" s="13">
        <v>46074</v>
      </c>
      <c r="C261" s="13" t="str">
        <f t="shared" si="24"/>
        <v>February</v>
      </c>
      <c r="D261" s="13" t="str">
        <f t="shared" si="25"/>
        <v>2026</v>
      </c>
      <c r="E261" t="s">
        <v>536</v>
      </c>
      <c r="F261" t="s">
        <v>22</v>
      </c>
      <c r="G261" t="s">
        <v>31</v>
      </c>
      <c r="H261" t="s">
        <v>81</v>
      </c>
      <c r="I261" t="s">
        <v>154</v>
      </c>
      <c r="J261" t="s">
        <v>40</v>
      </c>
      <c r="K261" s="5">
        <v>10</v>
      </c>
      <c r="L261" s="3">
        <v>25</v>
      </c>
      <c r="M261">
        <v>2</v>
      </c>
      <c r="N261">
        <v>25</v>
      </c>
      <c r="O261" s="3">
        <v>15</v>
      </c>
      <c r="P261" t="s">
        <v>27</v>
      </c>
      <c r="Q261">
        <v>7</v>
      </c>
      <c r="R261" t="s">
        <v>28</v>
      </c>
      <c r="S261" s="3">
        <f t="shared" si="26"/>
        <v>37.5</v>
      </c>
      <c r="T261" s="3">
        <f t="shared" si="27"/>
        <v>35</v>
      </c>
      <c r="U261" s="3">
        <f t="shared" si="28"/>
        <v>2.5</v>
      </c>
      <c r="V261" s="8">
        <f t="shared" si="29"/>
        <v>6.6666666666666666E-2</v>
      </c>
    </row>
    <row r="262" spans="1:22" x14ac:dyDescent="0.3">
      <c r="A262" t="s">
        <v>537</v>
      </c>
      <c r="B262" s="13">
        <v>46075</v>
      </c>
      <c r="C262" s="13" t="str">
        <f t="shared" si="24"/>
        <v>February</v>
      </c>
      <c r="D262" s="13" t="str">
        <f t="shared" si="25"/>
        <v>2026</v>
      </c>
      <c r="E262" t="s">
        <v>538</v>
      </c>
      <c r="F262" t="s">
        <v>22</v>
      </c>
      <c r="G262" t="s">
        <v>71</v>
      </c>
      <c r="H262" t="s">
        <v>32</v>
      </c>
      <c r="I262" t="s">
        <v>25</v>
      </c>
      <c r="J262" t="s">
        <v>26</v>
      </c>
      <c r="K262" s="5">
        <v>35</v>
      </c>
      <c r="L262" s="3">
        <v>70</v>
      </c>
      <c r="M262">
        <v>4</v>
      </c>
      <c r="N262">
        <v>10</v>
      </c>
      <c r="O262" s="3">
        <v>6</v>
      </c>
      <c r="P262" t="s">
        <v>35</v>
      </c>
      <c r="Q262">
        <v>5</v>
      </c>
      <c r="R262" t="s">
        <v>28</v>
      </c>
      <c r="S262" s="3">
        <f t="shared" si="26"/>
        <v>252</v>
      </c>
      <c r="T262" s="3">
        <f t="shared" si="27"/>
        <v>146</v>
      </c>
      <c r="U262" s="3">
        <f t="shared" si="28"/>
        <v>106</v>
      </c>
      <c r="V262" s="8">
        <f t="shared" si="29"/>
        <v>0.42063492063492064</v>
      </c>
    </row>
    <row r="263" spans="1:22" x14ac:dyDescent="0.3">
      <c r="A263" t="s">
        <v>539</v>
      </c>
      <c r="B263" s="13">
        <v>46076</v>
      </c>
      <c r="C263" s="13" t="str">
        <f t="shared" si="24"/>
        <v>February</v>
      </c>
      <c r="D263" s="13" t="str">
        <f t="shared" si="25"/>
        <v>2026</v>
      </c>
      <c r="E263" t="s">
        <v>348</v>
      </c>
      <c r="F263" t="s">
        <v>53</v>
      </c>
      <c r="G263" t="s">
        <v>71</v>
      </c>
      <c r="H263" t="s">
        <v>44</v>
      </c>
      <c r="I263" t="s">
        <v>226</v>
      </c>
      <c r="J263" t="s">
        <v>50</v>
      </c>
      <c r="K263" s="5">
        <v>12</v>
      </c>
      <c r="L263" s="3">
        <v>30</v>
      </c>
      <c r="M263">
        <v>1</v>
      </c>
      <c r="N263">
        <v>5</v>
      </c>
      <c r="O263" s="3">
        <v>9</v>
      </c>
      <c r="P263" t="s">
        <v>35</v>
      </c>
      <c r="Q263">
        <v>5</v>
      </c>
      <c r="R263" t="s">
        <v>28</v>
      </c>
      <c r="S263" s="3">
        <f t="shared" si="26"/>
        <v>28.5</v>
      </c>
      <c r="T263" s="3">
        <f t="shared" si="27"/>
        <v>21</v>
      </c>
      <c r="U263" s="3">
        <f t="shared" si="28"/>
        <v>7.5</v>
      </c>
      <c r="V263" s="8">
        <f t="shared" si="29"/>
        <v>0.26315789473684209</v>
      </c>
    </row>
    <row r="264" spans="1:22" x14ac:dyDescent="0.3">
      <c r="A264" t="s">
        <v>540</v>
      </c>
      <c r="B264" s="13">
        <v>46077</v>
      </c>
      <c r="C264" s="13" t="str">
        <f t="shared" si="24"/>
        <v>February</v>
      </c>
      <c r="D264" s="13" t="str">
        <f t="shared" si="25"/>
        <v>2026</v>
      </c>
      <c r="E264" t="s">
        <v>541</v>
      </c>
      <c r="F264" t="s">
        <v>22</v>
      </c>
      <c r="G264" t="s">
        <v>23</v>
      </c>
      <c r="H264" t="s">
        <v>97</v>
      </c>
      <c r="I264" t="s">
        <v>88</v>
      </c>
      <c r="J264" t="s">
        <v>34</v>
      </c>
      <c r="K264" s="5">
        <v>22</v>
      </c>
      <c r="L264" s="3">
        <v>60</v>
      </c>
      <c r="M264">
        <v>2</v>
      </c>
      <c r="N264">
        <v>0</v>
      </c>
      <c r="O264" s="3">
        <v>5</v>
      </c>
      <c r="P264" t="s">
        <v>45</v>
      </c>
      <c r="Q264">
        <v>2</v>
      </c>
      <c r="R264" t="s">
        <v>28</v>
      </c>
      <c r="S264" s="3">
        <f t="shared" si="26"/>
        <v>120</v>
      </c>
      <c r="T264" s="3">
        <f t="shared" si="27"/>
        <v>49</v>
      </c>
      <c r="U264" s="3">
        <f t="shared" si="28"/>
        <v>71</v>
      </c>
      <c r="V264" s="8">
        <f t="shared" si="29"/>
        <v>0.59166666666666667</v>
      </c>
    </row>
    <row r="265" spans="1:22" x14ac:dyDescent="0.3">
      <c r="A265" t="s">
        <v>542</v>
      </c>
      <c r="B265" s="13">
        <v>46078</v>
      </c>
      <c r="C265" s="13" t="str">
        <f t="shared" si="24"/>
        <v>February</v>
      </c>
      <c r="D265" s="13" t="str">
        <f t="shared" si="25"/>
        <v>2026</v>
      </c>
      <c r="E265" t="s">
        <v>543</v>
      </c>
      <c r="F265" t="s">
        <v>38</v>
      </c>
      <c r="G265" t="s">
        <v>71</v>
      </c>
      <c r="H265" t="s">
        <v>32</v>
      </c>
      <c r="I265" t="s">
        <v>112</v>
      </c>
      <c r="J265" t="s">
        <v>58</v>
      </c>
      <c r="K265" s="5">
        <v>70</v>
      </c>
      <c r="L265" s="3">
        <v>110</v>
      </c>
      <c r="M265">
        <v>4</v>
      </c>
      <c r="N265">
        <v>25</v>
      </c>
      <c r="O265" s="3">
        <v>7</v>
      </c>
      <c r="P265" t="s">
        <v>27</v>
      </c>
      <c r="Q265">
        <v>2</v>
      </c>
      <c r="R265" t="s">
        <v>28</v>
      </c>
      <c r="S265" s="3">
        <f t="shared" si="26"/>
        <v>330</v>
      </c>
      <c r="T265" s="3">
        <f t="shared" si="27"/>
        <v>287</v>
      </c>
      <c r="U265" s="3">
        <f t="shared" si="28"/>
        <v>43</v>
      </c>
      <c r="V265" s="8">
        <f t="shared" si="29"/>
        <v>0.13030303030303031</v>
      </c>
    </row>
    <row r="266" spans="1:22" x14ac:dyDescent="0.3">
      <c r="A266" t="s">
        <v>544</v>
      </c>
      <c r="B266" s="13">
        <v>46079</v>
      </c>
      <c r="C266" s="13" t="str">
        <f t="shared" si="24"/>
        <v>February</v>
      </c>
      <c r="D266" s="13" t="str">
        <f t="shared" si="25"/>
        <v>2026</v>
      </c>
      <c r="E266" t="s">
        <v>223</v>
      </c>
      <c r="F266" t="s">
        <v>22</v>
      </c>
      <c r="G266" t="s">
        <v>43</v>
      </c>
      <c r="H266" t="s">
        <v>44</v>
      </c>
      <c r="I266" t="s">
        <v>49</v>
      </c>
      <c r="J266" t="s">
        <v>50</v>
      </c>
      <c r="K266" s="5">
        <v>45</v>
      </c>
      <c r="L266" s="3">
        <v>90</v>
      </c>
      <c r="M266">
        <v>3</v>
      </c>
      <c r="N266">
        <v>15</v>
      </c>
      <c r="O266" s="3">
        <v>8</v>
      </c>
      <c r="P266" t="s">
        <v>27</v>
      </c>
      <c r="Q266">
        <v>5</v>
      </c>
      <c r="R266" t="s">
        <v>28</v>
      </c>
      <c r="S266" s="3">
        <f t="shared" si="26"/>
        <v>229.5</v>
      </c>
      <c r="T266" s="3">
        <f t="shared" si="27"/>
        <v>143</v>
      </c>
      <c r="U266" s="3">
        <f t="shared" si="28"/>
        <v>86.5</v>
      </c>
      <c r="V266" s="8">
        <f t="shared" si="29"/>
        <v>0.37690631808278868</v>
      </c>
    </row>
    <row r="267" spans="1:22" x14ac:dyDescent="0.3">
      <c r="A267" t="s">
        <v>545</v>
      </c>
      <c r="B267" s="13">
        <v>46080</v>
      </c>
      <c r="C267" s="13" t="str">
        <f t="shared" si="24"/>
        <v>February</v>
      </c>
      <c r="D267" s="13" t="str">
        <f t="shared" si="25"/>
        <v>2026</v>
      </c>
      <c r="E267" t="s">
        <v>546</v>
      </c>
      <c r="F267" t="s">
        <v>22</v>
      </c>
      <c r="G267" t="s">
        <v>43</v>
      </c>
      <c r="H267" t="s">
        <v>117</v>
      </c>
      <c r="I267" t="s">
        <v>169</v>
      </c>
      <c r="J267" t="s">
        <v>26</v>
      </c>
      <c r="K267" s="5">
        <v>60</v>
      </c>
      <c r="L267" s="3">
        <v>120</v>
      </c>
      <c r="M267">
        <v>2</v>
      </c>
      <c r="N267">
        <v>25</v>
      </c>
      <c r="O267" s="3">
        <v>10</v>
      </c>
      <c r="P267" t="s">
        <v>45</v>
      </c>
      <c r="Q267">
        <v>4</v>
      </c>
      <c r="R267" t="s">
        <v>28</v>
      </c>
      <c r="S267" s="3">
        <f t="shared" si="26"/>
        <v>180</v>
      </c>
      <c r="T267" s="3">
        <f t="shared" si="27"/>
        <v>130</v>
      </c>
      <c r="U267" s="3">
        <f t="shared" si="28"/>
        <v>50</v>
      </c>
      <c r="V267" s="8">
        <f t="shared" si="29"/>
        <v>0.27777777777777779</v>
      </c>
    </row>
    <row r="268" spans="1:22" x14ac:dyDescent="0.3">
      <c r="A268" t="s">
        <v>547</v>
      </c>
      <c r="B268" s="13">
        <v>46081</v>
      </c>
      <c r="C268" s="13" t="str">
        <f t="shared" si="24"/>
        <v>February</v>
      </c>
      <c r="D268" s="13" t="str">
        <f t="shared" si="25"/>
        <v>2026</v>
      </c>
      <c r="E268" t="s">
        <v>548</v>
      </c>
      <c r="F268" t="s">
        <v>22</v>
      </c>
      <c r="G268" t="s">
        <v>71</v>
      </c>
      <c r="H268" t="s">
        <v>81</v>
      </c>
      <c r="I268" t="s">
        <v>57</v>
      </c>
      <c r="J268" t="s">
        <v>58</v>
      </c>
      <c r="K268" s="5">
        <v>450</v>
      </c>
      <c r="L268" s="3">
        <v>620</v>
      </c>
      <c r="M268">
        <v>3</v>
      </c>
      <c r="N268">
        <v>20</v>
      </c>
      <c r="O268" s="3">
        <v>11</v>
      </c>
      <c r="P268" t="s">
        <v>54</v>
      </c>
      <c r="Q268">
        <v>4</v>
      </c>
      <c r="R268" t="s">
        <v>28</v>
      </c>
      <c r="S268" s="3">
        <f t="shared" si="26"/>
        <v>1488</v>
      </c>
      <c r="T268" s="3">
        <f t="shared" si="27"/>
        <v>1361</v>
      </c>
      <c r="U268" s="3">
        <f t="shared" si="28"/>
        <v>127</v>
      </c>
      <c r="V268" s="8">
        <f t="shared" si="29"/>
        <v>8.5349462365591391E-2</v>
      </c>
    </row>
    <row r="269" spans="1:22" x14ac:dyDescent="0.3">
      <c r="A269" t="s">
        <v>549</v>
      </c>
      <c r="B269" s="13">
        <v>46082</v>
      </c>
      <c r="C269" s="13" t="str">
        <f t="shared" si="24"/>
        <v>March</v>
      </c>
      <c r="D269" s="13" t="str">
        <f t="shared" si="25"/>
        <v>2026</v>
      </c>
      <c r="E269" t="s">
        <v>550</v>
      </c>
      <c r="F269" t="s">
        <v>53</v>
      </c>
      <c r="G269" t="s">
        <v>31</v>
      </c>
      <c r="H269" t="s">
        <v>64</v>
      </c>
      <c r="I269" t="s">
        <v>94</v>
      </c>
      <c r="J269" t="s">
        <v>34</v>
      </c>
      <c r="K269" s="5">
        <v>8</v>
      </c>
      <c r="L269" s="3">
        <v>25</v>
      </c>
      <c r="M269">
        <v>2</v>
      </c>
      <c r="N269">
        <v>0</v>
      </c>
      <c r="O269" s="3">
        <v>18</v>
      </c>
      <c r="P269" t="s">
        <v>27</v>
      </c>
      <c r="Q269">
        <v>5</v>
      </c>
      <c r="R269" t="s">
        <v>28</v>
      </c>
      <c r="S269" s="3">
        <f t="shared" si="26"/>
        <v>50</v>
      </c>
      <c r="T269" s="3">
        <f t="shared" si="27"/>
        <v>34</v>
      </c>
      <c r="U269" s="3">
        <f t="shared" si="28"/>
        <v>16</v>
      </c>
      <c r="V269" s="8">
        <f t="shared" si="29"/>
        <v>0.32</v>
      </c>
    </row>
    <row r="270" spans="1:22" x14ac:dyDescent="0.3">
      <c r="A270" t="s">
        <v>551</v>
      </c>
      <c r="B270" s="13">
        <v>46083</v>
      </c>
      <c r="C270" s="13" t="str">
        <f t="shared" si="24"/>
        <v>March</v>
      </c>
      <c r="D270" s="13" t="str">
        <f t="shared" si="25"/>
        <v>2026</v>
      </c>
      <c r="E270" t="s">
        <v>453</v>
      </c>
      <c r="F270" t="s">
        <v>38</v>
      </c>
      <c r="G270" t="s">
        <v>43</v>
      </c>
      <c r="H270" t="s">
        <v>48</v>
      </c>
      <c r="I270" t="s">
        <v>103</v>
      </c>
      <c r="J270" t="s">
        <v>26</v>
      </c>
      <c r="K270" s="5">
        <v>20</v>
      </c>
      <c r="L270" s="3">
        <v>45</v>
      </c>
      <c r="M270">
        <v>4</v>
      </c>
      <c r="N270">
        <v>15</v>
      </c>
      <c r="O270" s="3">
        <v>11</v>
      </c>
      <c r="P270" t="s">
        <v>54</v>
      </c>
      <c r="Q270">
        <v>2</v>
      </c>
      <c r="R270" t="s">
        <v>28</v>
      </c>
      <c r="S270" s="3">
        <f t="shared" si="26"/>
        <v>153</v>
      </c>
      <c r="T270" s="3">
        <f t="shared" si="27"/>
        <v>91</v>
      </c>
      <c r="U270" s="3">
        <f t="shared" si="28"/>
        <v>62</v>
      </c>
      <c r="V270" s="8">
        <f t="shared" si="29"/>
        <v>0.40522875816993464</v>
      </c>
    </row>
    <row r="271" spans="1:22" x14ac:dyDescent="0.3">
      <c r="A271" t="s">
        <v>552</v>
      </c>
      <c r="B271" s="13">
        <v>46084</v>
      </c>
      <c r="C271" s="13" t="str">
        <f t="shared" si="24"/>
        <v>March</v>
      </c>
      <c r="D271" s="13" t="str">
        <f t="shared" si="25"/>
        <v>2026</v>
      </c>
      <c r="E271" t="s">
        <v>190</v>
      </c>
      <c r="F271" t="s">
        <v>38</v>
      </c>
      <c r="G271" t="s">
        <v>23</v>
      </c>
      <c r="H271" t="s">
        <v>64</v>
      </c>
      <c r="I271" t="s">
        <v>57</v>
      </c>
      <c r="J271" t="s">
        <v>58</v>
      </c>
      <c r="K271" s="5">
        <v>450</v>
      </c>
      <c r="L271" s="3">
        <v>620</v>
      </c>
      <c r="M271">
        <v>6</v>
      </c>
      <c r="N271">
        <v>20</v>
      </c>
      <c r="O271" s="3">
        <v>6</v>
      </c>
      <c r="P271" t="s">
        <v>35</v>
      </c>
      <c r="Q271">
        <v>5</v>
      </c>
      <c r="R271" t="s">
        <v>28</v>
      </c>
      <c r="S271" s="3">
        <f t="shared" si="26"/>
        <v>2976</v>
      </c>
      <c r="T271" s="3">
        <f t="shared" si="27"/>
        <v>2706</v>
      </c>
      <c r="U271" s="3">
        <f t="shared" si="28"/>
        <v>270</v>
      </c>
      <c r="V271" s="8">
        <f t="shared" si="29"/>
        <v>9.0725806451612906E-2</v>
      </c>
    </row>
    <row r="272" spans="1:22" x14ac:dyDescent="0.3">
      <c r="A272" t="s">
        <v>553</v>
      </c>
      <c r="B272" s="13">
        <v>46085</v>
      </c>
      <c r="C272" s="13" t="str">
        <f t="shared" si="24"/>
        <v>March</v>
      </c>
      <c r="D272" s="13" t="str">
        <f t="shared" si="25"/>
        <v>2026</v>
      </c>
      <c r="E272" t="s">
        <v>528</v>
      </c>
      <c r="F272" t="s">
        <v>22</v>
      </c>
      <c r="G272" t="s">
        <v>43</v>
      </c>
      <c r="H272" t="s">
        <v>81</v>
      </c>
      <c r="I272" t="s">
        <v>132</v>
      </c>
      <c r="J272" t="s">
        <v>40</v>
      </c>
      <c r="K272" s="5">
        <v>18</v>
      </c>
      <c r="L272" s="3">
        <v>40</v>
      </c>
      <c r="M272">
        <v>3</v>
      </c>
      <c r="N272">
        <v>20</v>
      </c>
      <c r="O272" s="3">
        <v>10</v>
      </c>
      <c r="P272" t="s">
        <v>27</v>
      </c>
      <c r="Q272">
        <v>2</v>
      </c>
      <c r="R272" t="s">
        <v>28</v>
      </c>
      <c r="S272" s="3">
        <f t="shared" si="26"/>
        <v>96</v>
      </c>
      <c r="T272" s="3">
        <f t="shared" si="27"/>
        <v>64</v>
      </c>
      <c r="U272" s="3">
        <f t="shared" si="28"/>
        <v>32</v>
      </c>
      <c r="V272" s="8">
        <f t="shared" si="29"/>
        <v>0.33333333333333331</v>
      </c>
    </row>
    <row r="273" spans="1:22" x14ac:dyDescent="0.3">
      <c r="A273" t="s">
        <v>554</v>
      </c>
      <c r="B273" s="13">
        <v>46086</v>
      </c>
      <c r="C273" s="13" t="str">
        <f t="shared" si="24"/>
        <v>March</v>
      </c>
      <c r="D273" s="13" t="str">
        <f t="shared" si="25"/>
        <v>2026</v>
      </c>
      <c r="E273" t="s">
        <v>393</v>
      </c>
      <c r="F273" t="s">
        <v>22</v>
      </c>
      <c r="G273" t="s">
        <v>23</v>
      </c>
      <c r="H273" t="s">
        <v>117</v>
      </c>
      <c r="I273" t="s">
        <v>173</v>
      </c>
      <c r="J273" t="s">
        <v>50</v>
      </c>
      <c r="K273" s="5">
        <v>30</v>
      </c>
      <c r="L273" s="3">
        <v>60</v>
      </c>
      <c r="M273">
        <v>4</v>
      </c>
      <c r="N273">
        <v>20</v>
      </c>
      <c r="O273" s="3">
        <v>13</v>
      </c>
      <c r="P273" t="s">
        <v>54</v>
      </c>
      <c r="Q273">
        <v>4</v>
      </c>
      <c r="R273" t="s">
        <v>28</v>
      </c>
      <c r="S273" s="3">
        <f t="shared" si="26"/>
        <v>192</v>
      </c>
      <c r="T273" s="3">
        <f t="shared" si="27"/>
        <v>133</v>
      </c>
      <c r="U273" s="3">
        <f t="shared" si="28"/>
        <v>59</v>
      </c>
      <c r="V273" s="8">
        <f t="shared" si="29"/>
        <v>0.30729166666666669</v>
      </c>
    </row>
    <row r="274" spans="1:22" x14ac:dyDescent="0.3">
      <c r="A274" t="s">
        <v>555</v>
      </c>
      <c r="B274" s="13">
        <v>46087</v>
      </c>
      <c r="C274" s="13" t="str">
        <f t="shared" si="24"/>
        <v>March</v>
      </c>
      <c r="D274" s="13" t="str">
        <f t="shared" si="25"/>
        <v>2026</v>
      </c>
      <c r="E274" t="s">
        <v>451</v>
      </c>
      <c r="F274" t="s">
        <v>53</v>
      </c>
      <c r="G274" t="s">
        <v>43</v>
      </c>
      <c r="H274" t="s">
        <v>68</v>
      </c>
      <c r="I274" t="s">
        <v>132</v>
      </c>
      <c r="J274" t="s">
        <v>40</v>
      </c>
      <c r="K274" s="5">
        <v>18</v>
      </c>
      <c r="L274" s="3">
        <v>40</v>
      </c>
      <c r="M274">
        <v>2</v>
      </c>
      <c r="N274">
        <v>25</v>
      </c>
      <c r="O274" s="3">
        <v>6</v>
      </c>
      <c r="P274" t="s">
        <v>27</v>
      </c>
      <c r="Q274">
        <v>5</v>
      </c>
      <c r="R274" t="s">
        <v>28</v>
      </c>
      <c r="S274" s="3">
        <f t="shared" si="26"/>
        <v>60</v>
      </c>
      <c r="T274" s="3">
        <f t="shared" si="27"/>
        <v>42</v>
      </c>
      <c r="U274" s="3">
        <f t="shared" si="28"/>
        <v>18</v>
      </c>
      <c r="V274" s="8">
        <f t="shared" si="29"/>
        <v>0.3</v>
      </c>
    </row>
    <row r="275" spans="1:22" x14ac:dyDescent="0.3">
      <c r="A275" t="s">
        <v>556</v>
      </c>
      <c r="B275" s="13">
        <v>46088</v>
      </c>
      <c r="C275" s="13" t="str">
        <f t="shared" si="24"/>
        <v>March</v>
      </c>
      <c r="D275" s="13" t="str">
        <f t="shared" si="25"/>
        <v>2026</v>
      </c>
      <c r="E275" t="s">
        <v>109</v>
      </c>
      <c r="F275" t="s">
        <v>38</v>
      </c>
      <c r="G275" t="s">
        <v>23</v>
      </c>
      <c r="H275" t="s">
        <v>32</v>
      </c>
      <c r="I275" t="s">
        <v>49</v>
      </c>
      <c r="J275" t="s">
        <v>50</v>
      </c>
      <c r="K275" s="5">
        <v>45</v>
      </c>
      <c r="L275" s="3">
        <v>90</v>
      </c>
      <c r="M275">
        <v>2</v>
      </c>
      <c r="N275">
        <v>25</v>
      </c>
      <c r="O275" s="3">
        <v>6</v>
      </c>
      <c r="P275" t="s">
        <v>54</v>
      </c>
      <c r="Q275">
        <v>3</v>
      </c>
      <c r="R275" t="s">
        <v>28</v>
      </c>
      <c r="S275" s="3">
        <f t="shared" si="26"/>
        <v>135</v>
      </c>
      <c r="T275" s="3">
        <f t="shared" si="27"/>
        <v>96</v>
      </c>
      <c r="U275" s="3">
        <f t="shared" si="28"/>
        <v>39</v>
      </c>
      <c r="V275" s="8">
        <f t="shared" si="29"/>
        <v>0.28888888888888886</v>
      </c>
    </row>
    <row r="276" spans="1:22" x14ac:dyDescent="0.3">
      <c r="A276" t="s">
        <v>557</v>
      </c>
      <c r="B276" s="13">
        <v>46089</v>
      </c>
      <c r="C276" s="13" t="str">
        <f t="shared" si="24"/>
        <v>March</v>
      </c>
      <c r="D276" s="13" t="str">
        <f t="shared" si="25"/>
        <v>2026</v>
      </c>
      <c r="E276" t="s">
        <v>558</v>
      </c>
      <c r="F276" t="s">
        <v>22</v>
      </c>
      <c r="G276" t="s">
        <v>23</v>
      </c>
      <c r="H276" t="s">
        <v>81</v>
      </c>
      <c r="I276" t="s">
        <v>94</v>
      </c>
      <c r="J276" t="s">
        <v>34</v>
      </c>
      <c r="K276" s="5">
        <v>8</v>
      </c>
      <c r="L276" s="3">
        <v>25</v>
      </c>
      <c r="M276">
        <v>1</v>
      </c>
      <c r="N276">
        <v>20</v>
      </c>
      <c r="O276" s="3">
        <v>13</v>
      </c>
      <c r="P276" t="s">
        <v>27</v>
      </c>
      <c r="Q276">
        <v>2</v>
      </c>
      <c r="R276" t="s">
        <v>28</v>
      </c>
      <c r="S276" s="3">
        <f t="shared" si="26"/>
        <v>20</v>
      </c>
      <c r="T276" s="3">
        <f t="shared" si="27"/>
        <v>21</v>
      </c>
      <c r="U276" s="3">
        <f t="shared" si="28"/>
        <v>-1</v>
      </c>
      <c r="V276" s="8">
        <f t="shared" si="29"/>
        <v>-0.05</v>
      </c>
    </row>
    <row r="277" spans="1:22" x14ac:dyDescent="0.3">
      <c r="A277" t="s">
        <v>559</v>
      </c>
      <c r="B277" s="13">
        <v>46090</v>
      </c>
      <c r="C277" s="13" t="str">
        <f t="shared" si="24"/>
        <v>March</v>
      </c>
      <c r="D277" s="13" t="str">
        <f t="shared" si="25"/>
        <v>2026</v>
      </c>
      <c r="E277" t="s">
        <v>560</v>
      </c>
      <c r="F277" t="s">
        <v>22</v>
      </c>
      <c r="G277" t="s">
        <v>43</v>
      </c>
      <c r="H277" t="s">
        <v>44</v>
      </c>
      <c r="I277" t="s">
        <v>39</v>
      </c>
      <c r="J277" t="s">
        <v>40</v>
      </c>
      <c r="K277" s="5">
        <v>25</v>
      </c>
      <c r="L277" s="3">
        <v>55</v>
      </c>
      <c r="M277">
        <v>4</v>
      </c>
      <c r="N277">
        <v>0</v>
      </c>
      <c r="O277" s="3">
        <v>11</v>
      </c>
      <c r="P277" t="s">
        <v>35</v>
      </c>
      <c r="Q277">
        <v>3</v>
      </c>
      <c r="R277" t="s">
        <v>28</v>
      </c>
      <c r="S277" s="3">
        <f t="shared" si="26"/>
        <v>220</v>
      </c>
      <c r="T277" s="3">
        <f t="shared" si="27"/>
        <v>111</v>
      </c>
      <c r="U277" s="3">
        <f t="shared" si="28"/>
        <v>109</v>
      </c>
      <c r="V277" s="8">
        <f t="shared" si="29"/>
        <v>0.49545454545454548</v>
      </c>
    </row>
    <row r="278" spans="1:22" x14ac:dyDescent="0.3">
      <c r="A278" t="s">
        <v>561</v>
      </c>
      <c r="B278" s="13">
        <v>46091</v>
      </c>
      <c r="C278" s="13" t="str">
        <f t="shared" si="24"/>
        <v>March</v>
      </c>
      <c r="D278" s="13" t="str">
        <f t="shared" si="25"/>
        <v>2026</v>
      </c>
      <c r="E278" t="s">
        <v>562</v>
      </c>
      <c r="F278" t="s">
        <v>53</v>
      </c>
      <c r="G278" t="s">
        <v>23</v>
      </c>
      <c r="H278" t="s">
        <v>81</v>
      </c>
      <c r="I278" t="s">
        <v>316</v>
      </c>
      <c r="J278" t="s">
        <v>40</v>
      </c>
      <c r="K278" s="5">
        <v>20</v>
      </c>
      <c r="L278" s="3">
        <v>50</v>
      </c>
      <c r="M278">
        <v>3</v>
      </c>
      <c r="N278">
        <v>25</v>
      </c>
      <c r="O278" s="3">
        <v>13</v>
      </c>
      <c r="P278" t="s">
        <v>35</v>
      </c>
      <c r="Q278">
        <v>2</v>
      </c>
      <c r="R278" t="s">
        <v>28</v>
      </c>
      <c r="S278" s="3">
        <f t="shared" si="26"/>
        <v>112.5</v>
      </c>
      <c r="T278" s="3">
        <f t="shared" si="27"/>
        <v>73</v>
      </c>
      <c r="U278" s="3">
        <f t="shared" si="28"/>
        <v>39.5</v>
      </c>
      <c r="V278" s="8">
        <f t="shared" si="29"/>
        <v>0.3511111111111111</v>
      </c>
    </row>
    <row r="279" spans="1:22" x14ac:dyDescent="0.3">
      <c r="A279" t="s">
        <v>563</v>
      </c>
      <c r="B279" s="13">
        <v>46092</v>
      </c>
      <c r="C279" s="13" t="str">
        <f t="shared" si="24"/>
        <v>March</v>
      </c>
      <c r="D279" s="13" t="str">
        <f t="shared" si="25"/>
        <v>2026</v>
      </c>
      <c r="E279" t="s">
        <v>306</v>
      </c>
      <c r="F279" t="s">
        <v>38</v>
      </c>
      <c r="G279" t="s">
        <v>23</v>
      </c>
      <c r="H279" t="s">
        <v>68</v>
      </c>
      <c r="I279" t="s">
        <v>65</v>
      </c>
      <c r="J279" t="s">
        <v>58</v>
      </c>
      <c r="K279" s="5">
        <v>120</v>
      </c>
      <c r="L279" s="3">
        <v>180</v>
      </c>
      <c r="M279">
        <v>7</v>
      </c>
      <c r="N279">
        <v>10</v>
      </c>
      <c r="O279" s="3">
        <v>15</v>
      </c>
      <c r="P279" t="s">
        <v>54</v>
      </c>
      <c r="Q279">
        <v>5</v>
      </c>
      <c r="R279" t="s">
        <v>28</v>
      </c>
      <c r="S279" s="3">
        <f t="shared" si="26"/>
        <v>1134</v>
      </c>
      <c r="T279" s="3">
        <f t="shared" si="27"/>
        <v>855</v>
      </c>
      <c r="U279" s="3">
        <f t="shared" si="28"/>
        <v>279</v>
      </c>
      <c r="V279" s="8">
        <f t="shared" si="29"/>
        <v>0.24603174603174602</v>
      </c>
    </row>
    <row r="280" spans="1:22" x14ac:dyDescent="0.3">
      <c r="A280" t="s">
        <v>564</v>
      </c>
      <c r="B280" s="13">
        <v>46093</v>
      </c>
      <c r="C280" s="13" t="str">
        <f t="shared" si="24"/>
        <v>March</v>
      </c>
      <c r="D280" s="13" t="str">
        <f t="shared" si="25"/>
        <v>2026</v>
      </c>
      <c r="E280" t="s">
        <v>565</v>
      </c>
      <c r="F280" t="s">
        <v>53</v>
      </c>
      <c r="G280" t="s">
        <v>71</v>
      </c>
      <c r="H280" t="s">
        <v>97</v>
      </c>
      <c r="I280" t="s">
        <v>112</v>
      </c>
      <c r="J280" t="s">
        <v>58</v>
      </c>
      <c r="K280" s="5">
        <v>70</v>
      </c>
      <c r="L280" s="3">
        <v>110</v>
      </c>
      <c r="M280">
        <v>4</v>
      </c>
      <c r="N280">
        <v>10</v>
      </c>
      <c r="O280" s="3">
        <v>9</v>
      </c>
      <c r="P280" t="s">
        <v>45</v>
      </c>
      <c r="Q280">
        <v>2</v>
      </c>
      <c r="R280" t="s">
        <v>28</v>
      </c>
      <c r="S280" s="3">
        <f t="shared" si="26"/>
        <v>396</v>
      </c>
      <c r="T280" s="3">
        <f t="shared" si="27"/>
        <v>289</v>
      </c>
      <c r="U280" s="3">
        <f t="shared" si="28"/>
        <v>107</v>
      </c>
      <c r="V280" s="8">
        <f t="shared" si="29"/>
        <v>0.27020202020202022</v>
      </c>
    </row>
    <row r="281" spans="1:22" x14ac:dyDescent="0.3">
      <c r="A281" t="s">
        <v>566</v>
      </c>
      <c r="B281" s="13">
        <v>46094</v>
      </c>
      <c r="C281" s="13" t="str">
        <f t="shared" si="24"/>
        <v>March</v>
      </c>
      <c r="D281" s="13" t="str">
        <f t="shared" si="25"/>
        <v>2026</v>
      </c>
      <c r="E281" t="s">
        <v>315</v>
      </c>
      <c r="F281" t="s">
        <v>53</v>
      </c>
      <c r="G281" t="s">
        <v>23</v>
      </c>
      <c r="H281" t="s">
        <v>32</v>
      </c>
      <c r="I281" t="s">
        <v>186</v>
      </c>
      <c r="J281" t="s">
        <v>58</v>
      </c>
      <c r="K281" s="5">
        <v>700</v>
      </c>
      <c r="L281" s="3">
        <v>900</v>
      </c>
      <c r="M281">
        <v>2</v>
      </c>
      <c r="N281">
        <v>15</v>
      </c>
      <c r="O281" s="3">
        <v>10</v>
      </c>
      <c r="P281" t="s">
        <v>35</v>
      </c>
      <c r="Q281">
        <v>3</v>
      </c>
      <c r="R281" t="s">
        <v>28</v>
      </c>
      <c r="S281" s="3">
        <f t="shared" si="26"/>
        <v>1530</v>
      </c>
      <c r="T281" s="3">
        <f t="shared" si="27"/>
        <v>1410</v>
      </c>
      <c r="U281" s="3">
        <f t="shared" si="28"/>
        <v>120</v>
      </c>
      <c r="V281" s="8">
        <f t="shared" si="29"/>
        <v>7.8431372549019607E-2</v>
      </c>
    </row>
    <row r="282" spans="1:22" x14ac:dyDescent="0.3">
      <c r="A282" t="s">
        <v>567</v>
      </c>
      <c r="B282" s="13">
        <v>46095</v>
      </c>
      <c r="C282" s="13" t="str">
        <f t="shared" si="24"/>
        <v>March</v>
      </c>
      <c r="D282" s="13" t="str">
        <f t="shared" si="25"/>
        <v>2026</v>
      </c>
      <c r="E282" t="s">
        <v>568</v>
      </c>
      <c r="F282" t="s">
        <v>22</v>
      </c>
      <c r="G282" t="s">
        <v>71</v>
      </c>
      <c r="H282" t="s">
        <v>97</v>
      </c>
      <c r="I282" t="s">
        <v>94</v>
      </c>
      <c r="J282" t="s">
        <v>34</v>
      </c>
      <c r="K282" s="5">
        <v>8</v>
      </c>
      <c r="L282" s="3">
        <v>25</v>
      </c>
      <c r="M282">
        <v>1</v>
      </c>
      <c r="N282">
        <v>0</v>
      </c>
      <c r="O282" s="3">
        <v>9</v>
      </c>
      <c r="P282" t="s">
        <v>35</v>
      </c>
      <c r="Q282">
        <v>4</v>
      </c>
      <c r="R282" t="s">
        <v>28</v>
      </c>
      <c r="S282" s="3">
        <f t="shared" si="26"/>
        <v>25</v>
      </c>
      <c r="T282" s="3">
        <f t="shared" si="27"/>
        <v>17</v>
      </c>
      <c r="U282" s="3">
        <f t="shared" si="28"/>
        <v>8</v>
      </c>
      <c r="V282" s="8">
        <f t="shared" si="29"/>
        <v>0.32</v>
      </c>
    </row>
    <row r="283" spans="1:22" x14ac:dyDescent="0.3">
      <c r="A283" t="s">
        <v>569</v>
      </c>
      <c r="B283" s="13">
        <v>46096</v>
      </c>
      <c r="C283" s="13" t="str">
        <f t="shared" si="24"/>
        <v>March</v>
      </c>
      <c r="D283" s="13" t="str">
        <f t="shared" si="25"/>
        <v>2026</v>
      </c>
      <c r="E283" t="s">
        <v>570</v>
      </c>
      <c r="F283" t="s">
        <v>22</v>
      </c>
      <c r="G283" t="s">
        <v>23</v>
      </c>
      <c r="H283" t="s">
        <v>24</v>
      </c>
      <c r="I283" t="s">
        <v>118</v>
      </c>
      <c r="J283" t="s">
        <v>34</v>
      </c>
      <c r="K283" s="5">
        <v>18</v>
      </c>
      <c r="L283" s="3">
        <v>45</v>
      </c>
      <c r="M283">
        <v>3</v>
      </c>
      <c r="N283">
        <v>20</v>
      </c>
      <c r="O283" s="3">
        <v>5</v>
      </c>
      <c r="P283" t="s">
        <v>27</v>
      </c>
      <c r="Q283">
        <v>2</v>
      </c>
      <c r="R283" t="s">
        <v>28</v>
      </c>
      <c r="S283" s="3">
        <f t="shared" si="26"/>
        <v>108</v>
      </c>
      <c r="T283" s="3">
        <f t="shared" si="27"/>
        <v>59</v>
      </c>
      <c r="U283" s="3">
        <f t="shared" si="28"/>
        <v>49</v>
      </c>
      <c r="V283" s="8">
        <f t="shared" si="29"/>
        <v>0.45370370370370372</v>
      </c>
    </row>
    <row r="284" spans="1:22" x14ac:dyDescent="0.3">
      <c r="A284" t="s">
        <v>571</v>
      </c>
      <c r="B284" s="13">
        <v>46097</v>
      </c>
      <c r="C284" s="13" t="str">
        <f t="shared" si="24"/>
        <v>March</v>
      </c>
      <c r="D284" s="13" t="str">
        <f t="shared" si="25"/>
        <v>2026</v>
      </c>
      <c r="E284" t="s">
        <v>572</v>
      </c>
      <c r="F284" t="s">
        <v>22</v>
      </c>
      <c r="G284" t="s">
        <v>43</v>
      </c>
      <c r="H284" t="s">
        <v>81</v>
      </c>
      <c r="I284" t="s">
        <v>88</v>
      </c>
      <c r="J284" t="s">
        <v>34</v>
      </c>
      <c r="K284" s="5">
        <v>22</v>
      </c>
      <c r="L284" s="3">
        <v>60</v>
      </c>
      <c r="M284">
        <v>4</v>
      </c>
      <c r="N284">
        <v>25</v>
      </c>
      <c r="O284" s="3">
        <v>9</v>
      </c>
      <c r="P284" t="s">
        <v>35</v>
      </c>
      <c r="Q284">
        <v>2</v>
      </c>
      <c r="R284" t="s">
        <v>28</v>
      </c>
      <c r="S284" s="3">
        <f t="shared" si="26"/>
        <v>180</v>
      </c>
      <c r="T284" s="3">
        <f t="shared" si="27"/>
        <v>97</v>
      </c>
      <c r="U284" s="3">
        <f t="shared" si="28"/>
        <v>83</v>
      </c>
      <c r="V284" s="8">
        <f t="shared" si="29"/>
        <v>0.46111111111111114</v>
      </c>
    </row>
    <row r="285" spans="1:22" x14ac:dyDescent="0.3">
      <c r="A285" t="s">
        <v>573</v>
      </c>
      <c r="B285" s="13">
        <v>46098</v>
      </c>
      <c r="C285" s="13" t="str">
        <f t="shared" si="24"/>
        <v>March</v>
      </c>
      <c r="D285" s="13" t="str">
        <f t="shared" si="25"/>
        <v>2026</v>
      </c>
      <c r="E285" t="s">
        <v>485</v>
      </c>
      <c r="F285" t="s">
        <v>22</v>
      </c>
      <c r="G285" t="s">
        <v>43</v>
      </c>
      <c r="H285" t="s">
        <v>117</v>
      </c>
      <c r="I285" t="s">
        <v>61</v>
      </c>
      <c r="J285" t="s">
        <v>26</v>
      </c>
      <c r="K285" s="5">
        <v>90</v>
      </c>
      <c r="L285" s="3">
        <v>160</v>
      </c>
      <c r="M285">
        <v>3</v>
      </c>
      <c r="N285">
        <v>10</v>
      </c>
      <c r="O285" s="3">
        <v>15</v>
      </c>
      <c r="P285" t="s">
        <v>35</v>
      </c>
      <c r="Q285">
        <v>4</v>
      </c>
      <c r="R285" t="s">
        <v>28</v>
      </c>
      <c r="S285" s="3">
        <f t="shared" si="26"/>
        <v>432</v>
      </c>
      <c r="T285" s="3">
        <f t="shared" si="27"/>
        <v>285</v>
      </c>
      <c r="U285" s="3">
        <f t="shared" si="28"/>
        <v>147</v>
      </c>
      <c r="V285" s="8">
        <f t="shared" si="29"/>
        <v>0.34027777777777779</v>
      </c>
    </row>
    <row r="286" spans="1:22" x14ac:dyDescent="0.3">
      <c r="A286" t="s">
        <v>574</v>
      </c>
      <c r="B286" s="13">
        <v>46099</v>
      </c>
      <c r="C286" s="13" t="str">
        <f t="shared" si="24"/>
        <v>March</v>
      </c>
      <c r="D286" s="13" t="str">
        <f t="shared" si="25"/>
        <v>2026</v>
      </c>
      <c r="E286" t="s">
        <v>575</v>
      </c>
      <c r="F286" t="s">
        <v>22</v>
      </c>
      <c r="G286" t="s">
        <v>23</v>
      </c>
      <c r="H286" t="s">
        <v>97</v>
      </c>
      <c r="I286" t="s">
        <v>105</v>
      </c>
      <c r="J286" t="s">
        <v>40</v>
      </c>
      <c r="K286" s="5">
        <v>40</v>
      </c>
      <c r="L286" s="3">
        <v>85</v>
      </c>
      <c r="M286">
        <v>3</v>
      </c>
      <c r="N286">
        <v>10</v>
      </c>
      <c r="O286" s="3">
        <v>7</v>
      </c>
      <c r="P286" t="s">
        <v>27</v>
      </c>
      <c r="Q286">
        <v>2</v>
      </c>
      <c r="R286" t="s">
        <v>28</v>
      </c>
      <c r="S286" s="3">
        <f t="shared" si="26"/>
        <v>229.5</v>
      </c>
      <c r="T286" s="3">
        <f t="shared" si="27"/>
        <v>127</v>
      </c>
      <c r="U286" s="3">
        <f t="shared" si="28"/>
        <v>102.5</v>
      </c>
      <c r="V286" s="8">
        <f t="shared" si="29"/>
        <v>0.44662309368191722</v>
      </c>
    </row>
    <row r="287" spans="1:22" x14ac:dyDescent="0.3">
      <c r="A287" t="s">
        <v>576</v>
      </c>
      <c r="B287" s="13">
        <v>46100</v>
      </c>
      <c r="C287" s="13" t="str">
        <f t="shared" si="24"/>
        <v>March</v>
      </c>
      <c r="D287" s="13" t="str">
        <f t="shared" si="25"/>
        <v>2026</v>
      </c>
      <c r="E287" t="s">
        <v>577</v>
      </c>
      <c r="F287" t="s">
        <v>22</v>
      </c>
      <c r="G287" t="s">
        <v>23</v>
      </c>
      <c r="H287" t="s">
        <v>81</v>
      </c>
      <c r="I287" t="s">
        <v>61</v>
      </c>
      <c r="J287" t="s">
        <v>26</v>
      </c>
      <c r="K287" s="5">
        <v>90</v>
      </c>
      <c r="L287" s="3">
        <v>160</v>
      </c>
      <c r="M287">
        <v>3</v>
      </c>
      <c r="N287">
        <v>20</v>
      </c>
      <c r="O287" s="3">
        <v>5</v>
      </c>
      <c r="P287" t="s">
        <v>54</v>
      </c>
      <c r="Q287">
        <v>2</v>
      </c>
      <c r="R287" t="s">
        <v>28</v>
      </c>
      <c r="S287" s="3">
        <f t="shared" si="26"/>
        <v>384</v>
      </c>
      <c r="T287" s="3">
        <f t="shared" si="27"/>
        <v>275</v>
      </c>
      <c r="U287" s="3">
        <f t="shared" si="28"/>
        <v>109</v>
      </c>
      <c r="V287" s="8">
        <f t="shared" si="29"/>
        <v>0.28385416666666669</v>
      </c>
    </row>
    <row r="288" spans="1:22" x14ac:dyDescent="0.3">
      <c r="A288" t="s">
        <v>578</v>
      </c>
      <c r="B288" s="13">
        <v>46101</v>
      </c>
      <c r="C288" s="13" t="str">
        <f t="shared" si="24"/>
        <v>March</v>
      </c>
      <c r="D288" s="13" t="str">
        <f t="shared" si="25"/>
        <v>2026</v>
      </c>
      <c r="E288" t="s">
        <v>139</v>
      </c>
      <c r="F288" t="s">
        <v>22</v>
      </c>
      <c r="G288" t="s">
        <v>23</v>
      </c>
      <c r="H288" t="s">
        <v>32</v>
      </c>
      <c r="I288" t="s">
        <v>316</v>
      </c>
      <c r="J288" t="s">
        <v>40</v>
      </c>
      <c r="K288" s="5">
        <v>20</v>
      </c>
      <c r="L288" s="3">
        <v>50</v>
      </c>
      <c r="M288">
        <v>1</v>
      </c>
      <c r="N288">
        <v>0</v>
      </c>
      <c r="O288" s="3">
        <v>6</v>
      </c>
      <c r="P288" t="s">
        <v>54</v>
      </c>
      <c r="Q288">
        <v>4</v>
      </c>
      <c r="R288" t="s">
        <v>28</v>
      </c>
      <c r="S288" s="3">
        <f t="shared" si="26"/>
        <v>50</v>
      </c>
      <c r="T288" s="3">
        <f t="shared" si="27"/>
        <v>26</v>
      </c>
      <c r="U288" s="3">
        <f t="shared" si="28"/>
        <v>24</v>
      </c>
      <c r="V288" s="8">
        <f t="shared" si="29"/>
        <v>0.48</v>
      </c>
    </row>
    <row r="289" spans="1:22" x14ac:dyDescent="0.3">
      <c r="A289" t="s">
        <v>579</v>
      </c>
      <c r="B289" s="13">
        <v>46102</v>
      </c>
      <c r="C289" s="13" t="str">
        <f t="shared" si="24"/>
        <v>March</v>
      </c>
      <c r="D289" s="13" t="str">
        <f t="shared" si="25"/>
        <v>2026</v>
      </c>
      <c r="E289" t="s">
        <v>217</v>
      </c>
      <c r="F289" t="s">
        <v>22</v>
      </c>
      <c r="G289" t="s">
        <v>23</v>
      </c>
      <c r="H289" t="s">
        <v>24</v>
      </c>
      <c r="I289" t="s">
        <v>65</v>
      </c>
      <c r="J289" t="s">
        <v>58</v>
      </c>
      <c r="K289" s="5">
        <v>120</v>
      </c>
      <c r="L289" s="3">
        <v>180</v>
      </c>
      <c r="M289">
        <v>4</v>
      </c>
      <c r="N289">
        <v>25</v>
      </c>
      <c r="O289" s="3">
        <v>10</v>
      </c>
      <c r="P289" t="s">
        <v>27</v>
      </c>
      <c r="Q289">
        <v>4</v>
      </c>
      <c r="R289" t="s">
        <v>202</v>
      </c>
      <c r="S289" s="3">
        <f t="shared" si="26"/>
        <v>540</v>
      </c>
      <c r="T289" s="3">
        <f t="shared" si="27"/>
        <v>490</v>
      </c>
      <c r="U289" s="3">
        <f t="shared" si="28"/>
        <v>50</v>
      </c>
      <c r="V289" s="8">
        <f t="shared" si="29"/>
        <v>9.2592592592592587E-2</v>
      </c>
    </row>
    <row r="290" spans="1:22" x14ac:dyDescent="0.3">
      <c r="A290" t="s">
        <v>580</v>
      </c>
      <c r="B290" s="13">
        <v>46103</v>
      </c>
      <c r="C290" s="13" t="str">
        <f t="shared" si="24"/>
        <v>March</v>
      </c>
      <c r="D290" s="13" t="str">
        <f t="shared" si="25"/>
        <v>2026</v>
      </c>
      <c r="E290" t="s">
        <v>217</v>
      </c>
      <c r="F290" t="s">
        <v>22</v>
      </c>
      <c r="G290" t="s">
        <v>43</v>
      </c>
      <c r="H290" t="s">
        <v>91</v>
      </c>
      <c r="I290" t="s">
        <v>173</v>
      </c>
      <c r="J290" t="s">
        <v>50</v>
      </c>
      <c r="K290" s="5">
        <v>30</v>
      </c>
      <c r="L290" s="3">
        <v>60</v>
      </c>
      <c r="M290">
        <v>3</v>
      </c>
      <c r="N290">
        <v>0</v>
      </c>
      <c r="O290" s="3">
        <v>13</v>
      </c>
      <c r="P290" t="s">
        <v>27</v>
      </c>
      <c r="Q290">
        <v>5</v>
      </c>
      <c r="R290" t="s">
        <v>28</v>
      </c>
      <c r="S290" s="3">
        <f t="shared" si="26"/>
        <v>180</v>
      </c>
      <c r="T290" s="3">
        <f t="shared" si="27"/>
        <v>103</v>
      </c>
      <c r="U290" s="3">
        <f t="shared" si="28"/>
        <v>77</v>
      </c>
      <c r="V290" s="8">
        <f t="shared" si="29"/>
        <v>0.42777777777777776</v>
      </c>
    </row>
    <row r="291" spans="1:22" x14ac:dyDescent="0.3">
      <c r="A291" t="s">
        <v>581</v>
      </c>
      <c r="B291" s="13">
        <v>46104</v>
      </c>
      <c r="C291" s="13" t="str">
        <f t="shared" si="24"/>
        <v>March</v>
      </c>
      <c r="D291" s="13" t="str">
        <f t="shared" si="25"/>
        <v>2026</v>
      </c>
      <c r="E291" t="s">
        <v>582</v>
      </c>
      <c r="F291" t="s">
        <v>22</v>
      </c>
      <c r="G291" t="s">
        <v>71</v>
      </c>
      <c r="H291" t="s">
        <v>48</v>
      </c>
      <c r="I291" t="s">
        <v>135</v>
      </c>
      <c r="J291" t="s">
        <v>34</v>
      </c>
      <c r="K291" s="5">
        <v>5</v>
      </c>
      <c r="L291" s="3">
        <v>15</v>
      </c>
      <c r="M291">
        <v>3</v>
      </c>
      <c r="N291">
        <v>5</v>
      </c>
      <c r="O291" s="3">
        <v>5</v>
      </c>
      <c r="P291" t="s">
        <v>35</v>
      </c>
      <c r="Q291">
        <v>4</v>
      </c>
      <c r="R291" t="s">
        <v>28</v>
      </c>
      <c r="S291" s="3">
        <f t="shared" si="26"/>
        <v>42.75</v>
      </c>
      <c r="T291" s="3">
        <f t="shared" si="27"/>
        <v>20</v>
      </c>
      <c r="U291" s="3">
        <f t="shared" si="28"/>
        <v>22.75</v>
      </c>
      <c r="V291" s="8">
        <f t="shared" si="29"/>
        <v>0.53216374269005851</v>
      </c>
    </row>
    <row r="292" spans="1:22" x14ac:dyDescent="0.3">
      <c r="A292" t="s">
        <v>583</v>
      </c>
      <c r="B292" s="13">
        <v>46105</v>
      </c>
      <c r="C292" s="13" t="str">
        <f t="shared" si="24"/>
        <v>March</v>
      </c>
      <c r="D292" s="13" t="str">
        <f t="shared" si="25"/>
        <v>2026</v>
      </c>
      <c r="E292" t="s">
        <v>584</v>
      </c>
      <c r="F292" t="s">
        <v>53</v>
      </c>
      <c r="G292" t="s">
        <v>31</v>
      </c>
      <c r="H292" t="s">
        <v>81</v>
      </c>
      <c r="I292" t="s">
        <v>25</v>
      </c>
      <c r="J292" t="s">
        <v>26</v>
      </c>
      <c r="K292" s="5">
        <v>35</v>
      </c>
      <c r="L292" s="3">
        <v>70</v>
      </c>
      <c r="M292">
        <v>2</v>
      </c>
      <c r="N292">
        <v>15</v>
      </c>
      <c r="O292" s="3">
        <v>16</v>
      </c>
      <c r="P292" t="s">
        <v>35</v>
      </c>
      <c r="Q292">
        <v>5</v>
      </c>
      <c r="R292" t="s">
        <v>28</v>
      </c>
      <c r="S292" s="3">
        <f t="shared" si="26"/>
        <v>119</v>
      </c>
      <c r="T292" s="3">
        <f t="shared" si="27"/>
        <v>86</v>
      </c>
      <c r="U292" s="3">
        <f t="shared" si="28"/>
        <v>33</v>
      </c>
      <c r="V292" s="8">
        <f t="shared" si="29"/>
        <v>0.27731092436974791</v>
      </c>
    </row>
    <row r="293" spans="1:22" x14ac:dyDescent="0.3">
      <c r="A293" t="s">
        <v>585</v>
      </c>
      <c r="B293" s="13">
        <v>46106</v>
      </c>
      <c r="C293" s="13" t="str">
        <f t="shared" si="24"/>
        <v>March</v>
      </c>
      <c r="D293" s="13" t="str">
        <f t="shared" si="25"/>
        <v>2026</v>
      </c>
      <c r="E293" t="s">
        <v>422</v>
      </c>
      <c r="F293" t="s">
        <v>53</v>
      </c>
      <c r="G293" t="s">
        <v>31</v>
      </c>
      <c r="H293" t="s">
        <v>48</v>
      </c>
      <c r="I293" t="s">
        <v>78</v>
      </c>
      <c r="J293" t="s">
        <v>50</v>
      </c>
      <c r="K293" s="5">
        <v>18</v>
      </c>
      <c r="L293" s="3">
        <v>45</v>
      </c>
      <c r="M293">
        <v>1</v>
      </c>
      <c r="N293">
        <v>5</v>
      </c>
      <c r="O293" s="3">
        <v>17</v>
      </c>
      <c r="P293" t="s">
        <v>35</v>
      </c>
      <c r="Q293">
        <v>4</v>
      </c>
      <c r="R293" t="s">
        <v>28</v>
      </c>
      <c r="S293" s="3">
        <f t="shared" si="26"/>
        <v>42.75</v>
      </c>
      <c r="T293" s="3">
        <f t="shared" si="27"/>
        <v>35</v>
      </c>
      <c r="U293" s="3">
        <f t="shared" si="28"/>
        <v>7.75</v>
      </c>
      <c r="V293" s="8">
        <f t="shared" si="29"/>
        <v>0.18128654970760233</v>
      </c>
    </row>
    <row r="294" spans="1:22" x14ac:dyDescent="0.3">
      <c r="A294" t="s">
        <v>586</v>
      </c>
      <c r="B294" s="13">
        <v>46107</v>
      </c>
      <c r="C294" s="13" t="str">
        <f t="shared" si="24"/>
        <v>March</v>
      </c>
      <c r="D294" s="13" t="str">
        <f t="shared" si="25"/>
        <v>2026</v>
      </c>
      <c r="E294" t="s">
        <v>587</v>
      </c>
      <c r="F294" t="s">
        <v>38</v>
      </c>
      <c r="G294" t="s">
        <v>31</v>
      </c>
      <c r="H294" t="s">
        <v>91</v>
      </c>
      <c r="I294" t="s">
        <v>146</v>
      </c>
      <c r="J294" t="s">
        <v>26</v>
      </c>
      <c r="K294" s="5">
        <v>50</v>
      </c>
      <c r="L294" s="3">
        <v>95</v>
      </c>
      <c r="M294">
        <v>6</v>
      </c>
      <c r="N294">
        <v>5</v>
      </c>
      <c r="O294" s="3">
        <v>16</v>
      </c>
      <c r="P294" t="s">
        <v>45</v>
      </c>
      <c r="Q294">
        <v>7</v>
      </c>
      <c r="R294" t="s">
        <v>28</v>
      </c>
      <c r="S294" s="3">
        <f t="shared" si="26"/>
        <v>541.5</v>
      </c>
      <c r="T294" s="3">
        <f t="shared" si="27"/>
        <v>316</v>
      </c>
      <c r="U294" s="3">
        <f t="shared" si="28"/>
        <v>225.5</v>
      </c>
      <c r="V294" s="8">
        <f t="shared" si="29"/>
        <v>0.4164358264081256</v>
      </c>
    </row>
    <row r="295" spans="1:22" x14ac:dyDescent="0.3">
      <c r="A295" t="s">
        <v>588</v>
      </c>
      <c r="B295" s="13">
        <v>46108</v>
      </c>
      <c r="C295" s="13" t="str">
        <f t="shared" si="24"/>
        <v>March</v>
      </c>
      <c r="D295" s="13" t="str">
        <f t="shared" si="25"/>
        <v>2026</v>
      </c>
      <c r="E295" t="s">
        <v>63</v>
      </c>
      <c r="F295" t="s">
        <v>38</v>
      </c>
      <c r="G295" t="s">
        <v>31</v>
      </c>
      <c r="H295" t="s">
        <v>91</v>
      </c>
      <c r="I295" t="s">
        <v>125</v>
      </c>
      <c r="J295" t="s">
        <v>50</v>
      </c>
      <c r="K295" s="5">
        <v>4</v>
      </c>
      <c r="L295" s="3">
        <v>15</v>
      </c>
      <c r="M295">
        <v>2</v>
      </c>
      <c r="N295">
        <v>20</v>
      </c>
      <c r="O295" s="3">
        <v>16</v>
      </c>
      <c r="P295" t="s">
        <v>35</v>
      </c>
      <c r="Q295">
        <v>7</v>
      </c>
      <c r="R295" t="s">
        <v>28</v>
      </c>
      <c r="S295" s="3">
        <f t="shared" si="26"/>
        <v>24</v>
      </c>
      <c r="T295" s="3">
        <f t="shared" si="27"/>
        <v>24</v>
      </c>
      <c r="U295" s="3">
        <f t="shared" si="28"/>
        <v>0</v>
      </c>
      <c r="V295" s="8">
        <f t="shared" si="29"/>
        <v>0</v>
      </c>
    </row>
    <row r="296" spans="1:22" x14ac:dyDescent="0.3">
      <c r="A296" t="s">
        <v>589</v>
      </c>
      <c r="B296" s="13">
        <v>46109</v>
      </c>
      <c r="C296" s="13" t="str">
        <f t="shared" si="24"/>
        <v>March</v>
      </c>
      <c r="D296" s="13" t="str">
        <f t="shared" si="25"/>
        <v>2026</v>
      </c>
      <c r="E296" t="s">
        <v>514</v>
      </c>
      <c r="F296" t="s">
        <v>22</v>
      </c>
      <c r="G296" t="s">
        <v>71</v>
      </c>
      <c r="H296" t="s">
        <v>32</v>
      </c>
      <c r="I296" t="s">
        <v>57</v>
      </c>
      <c r="J296" t="s">
        <v>58</v>
      </c>
      <c r="K296" s="5">
        <v>450</v>
      </c>
      <c r="L296" s="3">
        <v>620</v>
      </c>
      <c r="M296">
        <v>3</v>
      </c>
      <c r="N296">
        <v>25</v>
      </c>
      <c r="O296" s="3">
        <v>14</v>
      </c>
      <c r="P296" t="s">
        <v>54</v>
      </c>
      <c r="Q296">
        <v>3</v>
      </c>
      <c r="R296" t="s">
        <v>28</v>
      </c>
      <c r="S296" s="3">
        <f t="shared" si="26"/>
        <v>1395</v>
      </c>
      <c r="T296" s="3">
        <f t="shared" si="27"/>
        <v>1364</v>
      </c>
      <c r="U296" s="3">
        <f t="shared" si="28"/>
        <v>31</v>
      </c>
      <c r="V296" s="8">
        <f t="shared" si="29"/>
        <v>2.2222222222222223E-2</v>
      </c>
    </row>
    <row r="297" spans="1:22" x14ac:dyDescent="0.3">
      <c r="A297" t="s">
        <v>590</v>
      </c>
      <c r="B297" s="13">
        <v>46110</v>
      </c>
      <c r="C297" s="13" t="str">
        <f t="shared" si="24"/>
        <v>March</v>
      </c>
      <c r="D297" s="13" t="str">
        <f t="shared" si="25"/>
        <v>2026</v>
      </c>
      <c r="E297" t="s">
        <v>591</v>
      </c>
      <c r="F297" t="s">
        <v>22</v>
      </c>
      <c r="G297" t="s">
        <v>23</v>
      </c>
      <c r="H297" t="s">
        <v>24</v>
      </c>
      <c r="I297" t="s">
        <v>25</v>
      </c>
      <c r="J297" t="s">
        <v>26</v>
      </c>
      <c r="K297" s="5">
        <v>35</v>
      </c>
      <c r="L297" s="3">
        <v>70</v>
      </c>
      <c r="M297">
        <v>3</v>
      </c>
      <c r="N297">
        <v>15</v>
      </c>
      <c r="O297" s="3">
        <v>11</v>
      </c>
      <c r="P297" t="s">
        <v>54</v>
      </c>
      <c r="Q297">
        <v>4</v>
      </c>
      <c r="R297" t="s">
        <v>28</v>
      </c>
      <c r="S297" s="3">
        <f t="shared" si="26"/>
        <v>178.5</v>
      </c>
      <c r="T297" s="3">
        <f t="shared" si="27"/>
        <v>116</v>
      </c>
      <c r="U297" s="3">
        <f t="shared" si="28"/>
        <v>62.5</v>
      </c>
      <c r="V297" s="8">
        <f t="shared" si="29"/>
        <v>0.35014005602240894</v>
      </c>
    </row>
    <row r="298" spans="1:22" x14ac:dyDescent="0.3">
      <c r="A298" t="s">
        <v>592</v>
      </c>
      <c r="B298" s="13">
        <v>46111</v>
      </c>
      <c r="C298" s="13" t="str">
        <f t="shared" si="24"/>
        <v>March</v>
      </c>
      <c r="D298" s="13" t="str">
        <f t="shared" si="25"/>
        <v>2026</v>
      </c>
      <c r="E298" t="s">
        <v>179</v>
      </c>
      <c r="F298" t="s">
        <v>22</v>
      </c>
      <c r="G298" t="s">
        <v>23</v>
      </c>
      <c r="H298" t="s">
        <v>44</v>
      </c>
      <c r="I298" t="s">
        <v>72</v>
      </c>
      <c r="J298" t="s">
        <v>34</v>
      </c>
      <c r="K298" s="5">
        <v>18</v>
      </c>
      <c r="L298" s="3">
        <v>40</v>
      </c>
      <c r="M298">
        <v>2</v>
      </c>
      <c r="N298">
        <v>20</v>
      </c>
      <c r="O298" s="3">
        <v>14</v>
      </c>
      <c r="P298" t="s">
        <v>35</v>
      </c>
      <c r="Q298">
        <v>5</v>
      </c>
      <c r="R298" t="s">
        <v>28</v>
      </c>
      <c r="S298" s="3">
        <f t="shared" si="26"/>
        <v>64</v>
      </c>
      <c r="T298" s="3">
        <f t="shared" si="27"/>
        <v>50</v>
      </c>
      <c r="U298" s="3">
        <f t="shared" si="28"/>
        <v>14</v>
      </c>
      <c r="V298" s="8">
        <f t="shared" si="29"/>
        <v>0.21875</v>
      </c>
    </row>
    <row r="299" spans="1:22" x14ac:dyDescent="0.3">
      <c r="A299" t="s">
        <v>593</v>
      </c>
      <c r="B299" s="13">
        <v>46112</v>
      </c>
      <c r="C299" s="13" t="str">
        <f t="shared" si="24"/>
        <v>March</v>
      </c>
      <c r="D299" s="13" t="str">
        <f t="shared" si="25"/>
        <v>2026</v>
      </c>
      <c r="E299" t="s">
        <v>67</v>
      </c>
      <c r="F299" t="s">
        <v>22</v>
      </c>
      <c r="G299" t="s">
        <v>71</v>
      </c>
      <c r="H299" t="s">
        <v>91</v>
      </c>
      <c r="I299" t="s">
        <v>39</v>
      </c>
      <c r="J299" t="s">
        <v>40</v>
      </c>
      <c r="K299" s="5">
        <v>25</v>
      </c>
      <c r="L299" s="3">
        <v>55</v>
      </c>
      <c r="M299">
        <v>2</v>
      </c>
      <c r="N299">
        <v>0</v>
      </c>
      <c r="O299" s="3">
        <v>6</v>
      </c>
      <c r="P299" t="s">
        <v>45</v>
      </c>
      <c r="Q299">
        <v>3</v>
      </c>
      <c r="R299" t="s">
        <v>28</v>
      </c>
      <c r="S299" s="3">
        <f t="shared" si="26"/>
        <v>110</v>
      </c>
      <c r="T299" s="3">
        <f t="shared" si="27"/>
        <v>56</v>
      </c>
      <c r="U299" s="3">
        <f t="shared" si="28"/>
        <v>54</v>
      </c>
      <c r="V299" s="8">
        <f t="shared" si="29"/>
        <v>0.49090909090909091</v>
      </c>
    </row>
    <row r="300" spans="1:22" x14ac:dyDescent="0.3">
      <c r="A300" t="s">
        <v>594</v>
      </c>
      <c r="B300" s="13">
        <v>46113</v>
      </c>
      <c r="C300" s="13" t="str">
        <f t="shared" si="24"/>
        <v>April</v>
      </c>
      <c r="D300" s="13" t="str">
        <f t="shared" si="25"/>
        <v>2026</v>
      </c>
      <c r="E300" t="s">
        <v>60</v>
      </c>
      <c r="F300" t="s">
        <v>53</v>
      </c>
      <c r="G300" t="s">
        <v>71</v>
      </c>
      <c r="H300" t="s">
        <v>81</v>
      </c>
      <c r="I300" t="s">
        <v>78</v>
      </c>
      <c r="J300" t="s">
        <v>50</v>
      </c>
      <c r="K300" s="5">
        <v>18</v>
      </c>
      <c r="L300" s="3">
        <v>45</v>
      </c>
      <c r="M300">
        <v>4</v>
      </c>
      <c r="N300">
        <v>0</v>
      </c>
      <c r="O300" s="3">
        <v>6</v>
      </c>
      <c r="P300" t="s">
        <v>45</v>
      </c>
      <c r="Q300">
        <v>2</v>
      </c>
      <c r="R300" t="s">
        <v>28</v>
      </c>
      <c r="S300" s="3">
        <f t="shared" si="26"/>
        <v>180</v>
      </c>
      <c r="T300" s="3">
        <f t="shared" si="27"/>
        <v>78</v>
      </c>
      <c r="U300" s="3">
        <f t="shared" si="28"/>
        <v>102</v>
      </c>
      <c r="V300" s="8">
        <f t="shared" si="29"/>
        <v>0.56666666666666665</v>
      </c>
    </row>
    <row r="301" spans="1:22" x14ac:dyDescent="0.3">
      <c r="A301" t="s">
        <v>595</v>
      </c>
      <c r="B301" s="13">
        <v>46114</v>
      </c>
      <c r="C301" s="13" t="str">
        <f t="shared" si="24"/>
        <v>April</v>
      </c>
      <c r="D301" s="13" t="str">
        <f t="shared" si="25"/>
        <v>2026</v>
      </c>
      <c r="E301" t="s">
        <v>596</v>
      </c>
      <c r="F301" t="s">
        <v>22</v>
      </c>
      <c r="G301" t="s">
        <v>23</v>
      </c>
      <c r="H301" t="s">
        <v>68</v>
      </c>
      <c r="I301" t="s">
        <v>118</v>
      </c>
      <c r="J301" t="s">
        <v>34</v>
      </c>
      <c r="K301" s="5">
        <v>18</v>
      </c>
      <c r="L301" s="3">
        <v>45</v>
      </c>
      <c r="M301">
        <v>2</v>
      </c>
      <c r="N301">
        <v>0</v>
      </c>
      <c r="O301" s="3">
        <v>15</v>
      </c>
      <c r="P301" t="s">
        <v>35</v>
      </c>
      <c r="Q301">
        <v>4</v>
      </c>
      <c r="R301" t="s">
        <v>28</v>
      </c>
      <c r="S301" s="3">
        <f t="shared" si="26"/>
        <v>90</v>
      </c>
      <c r="T301" s="3">
        <f t="shared" si="27"/>
        <v>51</v>
      </c>
      <c r="U301" s="3">
        <f t="shared" si="28"/>
        <v>39</v>
      </c>
      <c r="V301" s="8">
        <f t="shared" si="29"/>
        <v>0.43333333333333335</v>
      </c>
    </row>
    <row r="302" spans="1:22" x14ac:dyDescent="0.3">
      <c r="A302" t="s">
        <v>597</v>
      </c>
      <c r="B302" s="13">
        <v>46115</v>
      </c>
      <c r="C302" s="13" t="str">
        <f t="shared" si="24"/>
        <v>April</v>
      </c>
      <c r="D302" s="13" t="str">
        <f t="shared" si="25"/>
        <v>2026</v>
      </c>
      <c r="E302" t="s">
        <v>598</v>
      </c>
      <c r="F302" t="s">
        <v>38</v>
      </c>
      <c r="G302" t="s">
        <v>23</v>
      </c>
      <c r="H302" t="s">
        <v>24</v>
      </c>
      <c r="I302" t="s">
        <v>82</v>
      </c>
      <c r="J302" t="s">
        <v>50</v>
      </c>
      <c r="K302" s="5">
        <v>15</v>
      </c>
      <c r="L302" s="3">
        <v>35</v>
      </c>
      <c r="M302">
        <v>5</v>
      </c>
      <c r="N302">
        <v>25</v>
      </c>
      <c r="O302" s="3">
        <v>8</v>
      </c>
      <c r="P302" t="s">
        <v>54</v>
      </c>
      <c r="Q302">
        <v>2</v>
      </c>
      <c r="R302" t="s">
        <v>28</v>
      </c>
      <c r="S302" s="3">
        <f t="shared" si="26"/>
        <v>131.25</v>
      </c>
      <c r="T302" s="3">
        <f t="shared" si="27"/>
        <v>83</v>
      </c>
      <c r="U302" s="3">
        <f t="shared" si="28"/>
        <v>48.25</v>
      </c>
      <c r="V302" s="8">
        <f t="shared" si="29"/>
        <v>0.36761904761904762</v>
      </c>
    </row>
    <row r="303" spans="1:22" x14ac:dyDescent="0.3">
      <c r="A303" t="s">
        <v>599</v>
      </c>
      <c r="B303" s="13">
        <v>46116</v>
      </c>
      <c r="C303" s="13" t="str">
        <f t="shared" si="24"/>
        <v>April</v>
      </c>
      <c r="D303" s="13" t="str">
        <f t="shared" si="25"/>
        <v>2026</v>
      </c>
      <c r="E303" t="s">
        <v>460</v>
      </c>
      <c r="F303" t="s">
        <v>22</v>
      </c>
      <c r="G303" t="s">
        <v>43</v>
      </c>
      <c r="H303" t="s">
        <v>48</v>
      </c>
      <c r="I303" t="s">
        <v>112</v>
      </c>
      <c r="J303" t="s">
        <v>58</v>
      </c>
      <c r="K303" s="5">
        <v>70</v>
      </c>
      <c r="L303" s="3">
        <v>110</v>
      </c>
      <c r="M303">
        <v>1</v>
      </c>
      <c r="N303">
        <v>0</v>
      </c>
      <c r="O303" s="3">
        <v>13</v>
      </c>
      <c r="P303" t="s">
        <v>35</v>
      </c>
      <c r="Q303">
        <v>2</v>
      </c>
      <c r="R303" t="s">
        <v>28</v>
      </c>
      <c r="S303" s="3">
        <f t="shared" si="26"/>
        <v>110</v>
      </c>
      <c r="T303" s="3">
        <f t="shared" si="27"/>
        <v>83</v>
      </c>
      <c r="U303" s="3">
        <f t="shared" si="28"/>
        <v>27</v>
      </c>
      <c r="V303" s="8">
        <f t="shared" si="29"/>
        <v>0.24545454545454545</v>
      </c>
    </row>
    <row r="304" spans="1:22" x14ac:dyDescent="0.3">
      <c r="A304" t="s">
        <v>600</v>
      </c>
      <c r="B304" s="13">
        <v>46117</v>
      </c>
      <c r="C304" s="13" t="str">
        <f t="shared" si="24"/>
        <v>April</v>
      </c>
      <c r="D304" s="13" t="str">
        <f t="shared" si="25"/>
        <v>2026</v>
      </c>
      <c r="E304" t="s">
        <v>230</v>
      </c>
      <c r="F304" t="s">
        <v>22</v>
      </c>
      <c r="G304" t="s">
        <v>43</v>
      </c>
      <c r="H304" t="s">
        <v>117</v>
      </c>
      <c r="I304" t="s">
        <v>98</v>
      </c>
      <c r="J304" t="s">
        <v>26</v>
      </c>
      <c r="K304" s="5">
        <v>100</v>
      </c>
      <c r="L304" s="3">
        <v>170</v>
      </c>
      <c r="M304">
        <v>2</v>
      </c>
      <c r="N304">
        <v>0</v>
      </c>
      <c r="O304" s="3">
        <v>15</v>
      </c>
      <c r="P304" t="s">
        <v>45</v>
      </c>
      <c r="Q304">
        <v>4</v>
      </c>
      <c r="R304" t="s">
        <v>28</v>
      </c>
      <c r="S304" s="3">
        <f t="shared" si="26"/>
        <v>340</v>
      </c>
      <c r="T304" s="3">
        <f t="shared" si="27"/>
        <v>215</v>
      </c>
      <c r="U304" s="3">
        <f t="shared" si="28"/>
        <v>125</v>
      </c>
      <c r="V304" s="8">
        <f t="shared" si="29"/>
        <v>0.36764705882352944</v>
      </c>
    </row>
    <row r="305" spans="1:22" x14ac:dyDescent="0.3">
      <c r="A305" t="s">
        <v>601</v>
      </c>
      <c r="B305" s="13">
        <v>46118</v>
      </c>
      <c r="C305" s="13" t="str">
        <f t="shared" si="24"/>
        <v>April</v>
      </c>
      <c r="D305" s="13" t="str">
        <f t="shared" si="25"/>
        <v>2026</v>
      </c>
      <c r="E305" t="s">
        <v>286</v>
      </c>
      <c r="F305" t="s">
        <v>22</v>
      </c>
      <c r="G305" t="s">
        <v>43</v>
      </c>
      <c r="H305" t="s">
        <v>68</v>
      </c>
      <c r="I305" t="s">
        <v>85</v>
      </c>
      <c r="J305" t="s">
        <v>58</v>
      </c>
      <c r="K305" s="5">
        <v>20</v>
      </c>
      <c r="L305" s="3">
        <v>45</v>
      </c>
      <c r="M305">
        <v>1</v>
      </c>
      <c r="N305">
        <v>20</v>
      </c>
      <c r="O305" s="3">
        <v>7</v>
      </c>
      <c r="P305" t="s">
        <v>35</v>
      </c>
      <c r="Q305">
        <v>4</v>
      </c>
      <c r="R305" t="s">
        <v>28</v>
      </c>
      <c r="S305" s="3">
        <f t="shared" si="26"/>
        <v>36</v>
      </c>
      <c r="T305" s="3">
        <f t="shared" si="27"/>
        <v>27</v>
      </c>
      <c r="U305" s="3">
        <f t="shared" si="28"/>
        <v>9</v>
      </c>
      <c r="V305" s="8">
        <f t="shared" si="29"/>
        <v>0.25</v>
      </c>
    </row>
    <row r="306" spans="1:22" x14ac:dyDescent="0.3">
      <c r="A306" t="s">
        <v>602</v>
      </c>
      <c r="B306" s="13">
        <v>46119</v>
      </c>
      <c r="C306" s="13" t="str">
        <f t="shared" si="24"/>
        <v>April</v>
      </c>
      <c r="D306" s="13" t="str">
        <f t="shared" si="25"/>
        <v>2026</v>
      </c>
      <c r="E306" t="s">
        <v>250</v>
      </c>
      <c r="F306" t="s">
        <v>22</v>
      </c>
      <c r="G306" t="s">
        <v>43</v>
      </c>
      <c r="H306" t="s">
        <v>97</v>
      </c>
      <c r="I306" t="s">
        <v>98</v>
      </c>
      <c r="J306" t="s">
        <v>26</v>
      </c>
      <c r="K306" s="5">
        <v>100</v>
      </c>
      <c r="L306" s="3">
        <v>170</v>
      </c>
      <c r="M306">
        <v>1</v>
      </c>
      <c r="N306">
        <v>20</v>
      </c>
      <c r="O306" s="3">
        <v>14</v>
      </c>
      <c r="P306" t="s">
        <v>27</v>
      </c>
      <c r="Q306">
        <v>4</v>
      </c>
      <c r="R306" t="s">
        <v>28</v>
      </c>
      <c r="S306" s="3">
        <f t="shared" si="26"/>
        <v>136</v>
      </c>
      <c r="T306" s="3">
        <f t="shared" si="27"/>
        <v>114</v>
      </c>
      <c r="U306" s="3">
        <f t="shared" si="28"/>
        <v>22</v>
      </c>
      <c r="V306" s="8">
        <f t="shared" si="29"/>
        <v>0.16176470588235295</v>
      </c>
    </row>
    <row r="307" spans="1:22" x14ac:dyDescent="0.3">
      <c r="A307" t="s">
        <v>603</v>
      </c>
      <c r="B307" s="13">
        <v>46120</v>
      </c>
      <c r="C307" s="13" t="str">
        <f t="shared" si="24"/>
        <v>April</v>
      </c>
      <c r="D307" s="13" t="str">
        <f t="shared" si="25"/>
        <v>2026</v>
      </c>
      <c r="E307" t="s">
        <v>536</v>
      </c>
      <c r="F307" t="s">
        <v>53</v>
      </c>
      <c r="G307" t="s">
        <v>43</v>
      </c>
      <c r="H307" t="s">
        <v>97</v>
      </c>
      <c r="I307" t="s">
        <v>169</v>
      </c>
      <c r="J307" t="s">
        <v>26</v>
      </c>
      <c r="K307" s="5">
        <v>60</v>
      </c>
      <c r="L307" s="3">
        <v>120</v>
      </c>
      <c r="M307">
        <v>4</v>
      </c>
      <c r="N307">
        <v>5</v>
      </c>
      <c r="O307" s="3">
        <v>6</v>
      </c>
      <c r="P307" t="s">
        <v>35</v>
      </c>
      <c r="Q307">
        <v>2</v>
      </c>
      <c r="R307" t="s">
        <v>28</v>
      </c>
      <c r="S307" s="3">
        <f t="shared" si="26"/>
        <v>456</v>
      </c>
      <c r="T307" s="3">
        <f t="shared" si="27"/>
        <v>246</v>
      </c>
      <c r="U307" s="3">
        <f t="shared" si="28"/>
        <v>210</v>
      </c>
      <c r="V307" s="8">
        <f t="shared" si="29"/>
        <v>0.46052631578947367</v>
      </c>
    </row>
    <row r="308" spans="1:22" x14ac:dyDescent="0.3">
      <c r="A308" t="s">
        <v>604</v>
      </c>
      <c r="B308" s="13">
        <v>46121</v>
      </c>
      <c r="C308" s="13" t="str">
        <f t="shared" si="24"/>
        <v>April</v>
      </c>
      <c r="D308" s="13" t="str">
        <f t="shared" si="25"/>
        <v>2026</v>
      </c>
      <c r="E308" t="s">
        <v>591</v>
      </c>
      <c r="F308" t="s">
        <v>22</v>
      </c>
      <c r="G308" t="s">
        <v>31</v>
      </c>
      <c r="H308" t="s">
        <v>97</v>
      </c>
      <c r="I308" t="s">
        <v>78</v>
      </c>
      <c r="J308" t="s">
        <v>50</v>
      </c>
      <c r="K308" s="5">
        <v>18</v>
      </c>
      <c r="L308" s="3">
        <v>45</v>
      </c>
      <c r="M308">
        <v>3</v>
      </c>
      <c r="N308">
        <v>0</v>
      </c>
      <c r="O308" s="3">
        <v>20</v>
      </c>
      <c r="P308" t="s">
        <v>27</v>
      </c>
      <c r="Q308">
        <v>4</v>
      </c>
      <c r="R308" t="s">
        <v>28</v>
      </c>
      <c r="S308" s="3">
        <f t="shared" si="26"/>
        <v>135</v>
      </c>
      <c r="T308" s="3">
        <f t="shared" si="27"/>
        <v>74</v>
      </c>
      <c r="U308" s="3">
        <f t="shared" si="28"/>
        <v>61</v>
      </c>
      <c r="V308" s="8">
        <f t="shared" si="29"/>
        <v>0.45185185185185184</v>
      </c>
    </row>
    <row r="309" spans="1:22" x14ac:dyDescent="0.3">
      <c r="A309" t="s">
        <v>605</v>
      </c>
      <c r="B309" s="13">
        <v>46122</v>
      </c>
      <c r="C309" s="13" t="str">
        <f t="shared" si="24"/>
        <v>April</v>
      </c>
      <c r="D309" s="13" t="str">
        <f t="shared" si="25"/>
        <v>2026</v>
      </c>
      <c r="E309" t="s">
        <v>575</v>
      </c>
      <c r="F309" t="s">
        <v>22</v>
      </c>
      <c r="G309" t="s">
        <v>43</v>
      </c>
      <c r="H309" t="s">
        <v>81</v>
      </c>
      <c r="I309" t="s">
        <v>78</v>
      </c>
      <c r="J309" t="s">
        <v>50</v>
      </c>
      <c r="K309" s="5">
        <v>18</v>
      </c>
      <c r="L309" s="3">
        <v>45</v>
      </c>
      <c r="M309">
        <v>1</v>
      </c>
      <c r="N309">
        <v>20</v>
      </c>
      <c r="O309" s="3">
        <v>9</v>
      </c>
      <c r="P309" t="s">
        <v>54</v>
      </c>
      <c r="Q309">
        <v>2</v>
      </c>
      <c r="R309" t="s">
        <v>28</v>
      </c>
      <c r="S309" s="3">
        <f t="shared" si="26"/>
        <v>36</v>
      </c>
      <c r="T309" s="3">
        <f t="shared" si="27"/>
        <v>27</v>
      </c>
      <c r="U309" s="3">
        <f t="shared" si="28"/>
        <v>9</v>
      </c>
      <c r="V309" s="8">
        <f t="shared" si="29"/>
        <v>0.25</v>
      </c>
    </row>
    <row r="310" spans="1:22" x14ac:dyDescent="0.3">
      <c r="A310" t="s">
        <v>606</v>
      </c>
      <c r="B310" s="13">
        <v>46123</v>
      </c>
      <c r="C310" s="13" t="str">
        <f t="shared" si="24"/>
        <v>April</v>
      </c>
      <c r="D310" s="13" t="str">
        <f t="shared" si="25"/>
        <v>2026</v>
      </c>
      <c r="E310" t="s">
        <v>455</v>
      </c>
      <c r="F310" t="s">
        <v>22</v>
      </c>
      <c r="G310" t="s">
        <v>31</v>
      </c>
      <c r="H310" t="s">
        <v>91</v>
      </c>
      <c r="I310" t="s">
        <v>186</v>
      </c>
      <c r="J310" t="s">
        <v>58</v>
      </c>
      <c r="K310" s="5">
        <v>700</v>
      </c>
      <c r="L310" s="3">
        <v>900</v>
      </c>
      <c r="M310">
        <v>4</v>
      </c>
      <c r="N310">
        <v>20</v>
      </c>
      <c r="O310" s="3">
        <v>15</v>
      </c>
      <c r="P310" t="s">
        <v>27</v>
      </c>
      <c r="Q310">
        <v>5</v>
      </c>
      <c r="R310" t="s">
        <v>28</v>
      </c>
      <c r="S310" s="3">
        <f t="shared" si="26"/>
        <v>2880</v>
      </c>
      <c r="T310" s="3">
        <f t="shared" si="27"/>
        <v>2815</v>
      </c>
      <c r="U310" s="3">
        <f t="shared" si="28"/>
        <v>65</v>
      </c>
      <c r="V310" s="8">
        <f t="shared" si="29"/>
        <v>2.2569444444444444E-2</v>
      </c>
    </row>
    <row r="311" spans="1:22" x14ac:dyDescent="0.3">
      <c r="A311" t="s">
        <v>607</v>
      </c>
      <c r="B311" s="13">
        <v>46124</v>
      </c>
      <c r="C311" s="13" t="str">
        <f t="shared" si="24"/>
        <v>April</v>
      </c>
      <c r="D311" s="13" t="str">
        <f t="shared" si="25"/>
        <v>2026</v>
      </c>
      <c r="E311" t="s">
        <v>188</v>
      </c>
      <c r="F311" t="s">
        <v>53</v>
      </c>
      <c r="G311" t="s">
        <v>31</v>
      </c>
      <c r="H311" t="s">
        <v>117</v>
      </c>
      <c r="I311" t="s">
        <v>152</v>
      </c>
      <c r="J311" t="s">
        <v>58</v>
      </c>
      <c r="K311" s="5">
        <v>45</v>
      </c>
      <c r="L311" s="3">
        <v>80</v>
      </c>
      <c r="M311">
        <v>4</v>
      </c>
      <c r="N311">
        <v>20</v>
      </c>
      <c r="O311" s="3">
        <v>19</v>
      </c>
      <c r="P311" t="s">
        <v>54</v>
      </c>
      <c r="Q311">
        <v>7</v>
      </c>
      <c r="R311" t="s">
        <v>28</v>
      </c>
      <c r="S311" s="3">
        <f t="shared" si="26"/>
        <v>256</v>
      </c>
      <c r="T311" s="3">
        <f t="shared" si="27"/>
        <v>199</v>
      </c>
      <c r="U311" s="3">
        <f t="shared" si="28"/>
        <v>57</v>
      </c>
      <c r="V311" s="8">
        <f t="shared" si="29"/>
        <v>0.22265625</v>
      </c>
    </row>
    <row r="312" spans="1:22" x14ac:dyDescent="0.3">
      <c r="A312" t="s">
        <v>608</v>
      </c>
      <c r="B312" s="13">
        <v>46125</v>
      </c>
      <c r="C312" s="13" t="str">
        <f t="shared" si="24"/>
        <v>April</v>
      </c>
      <c r="D312" s="13" t="str">
        <f t="shared" si="25"/>
        <v>2026</v>
      </c>
      <c r="E312" t="s">
        <v>609</v>
      </c>
      <c r="F312" t="s">
        <v>38</v>
      </c>
      <c r="G312" t="s">
        <v>43</v>
      </c>
      <c r="H312" t="s">
        <v>117</v>
      </c>
      <c r="I312" t="s">
        <v>125</v>
      </c>
      <c r="J312" t="s">
        <v>50</v>
      </c>
      <c r="K312" s="5">
        <v>4</v>
      </c>
      <c r="L312" s="3">
        <v>15</v>
      </c>
      <c r="M312">
        <v>4</v>
      </c>
      <c r="N312">
        <v>5</v>
      </c>
      <c r="O312" s="3">
        <v>7</v>
      </c>
      <c r="P312" t="s">
        <v>27</v>
      </c>
      <c r="Q312">
        <v>5</v>
      </c>
      <c r="R312" t="s">
        <v>28</v>
      </c>
      <c r="S312" s="3">
        <f t="shared" si="26"/>
        <v>57</v>
      </c>
      <c r="T312" s="3">
        <f t="shared" si="27"/>
        <v>23</v>
      </c>
      <c r="U312" s="3">
        <f t="shared" si="28"/>
        <v>34</v>
      </c>
      <c r="V312" s="8">
        <f t="shared" si="29"/>
        <v>0.59649122807017541</v>
      </c>
    </row>
    <row r="313" spans="1:22" x14ac:dyDescent="0.3">
      <c r="A313" t="s">
        <v>610</v>
      </c>
      <c r="B313" s="13">
        <v>46126</v>
      </c>
      <c r="C313" s="13" t="str">
        <f t="shared" si="24"/>
        <v>April</v>
      </c>
      <c r="D313" s="13" t="str">
        <f t="shared" si="25"/>
        <v>2026</v>
      </c>
      <c r="E313" t="s">
        <v>562</v>
      </c>
      <c r="F313" t="s">
        <v>22</v>
      </c>
      <c r="G313" t="s">
        <v>43</v>
      </c>
      <c r="H313" t="s">
        <v>91</v>
      </c>
      <c r="I313" t="s">
        <v>78</v>
      </c>
      <c r="J313" t="s">
        <v>50</v>
      </c>
      <c r="K313" s="5">
        <v>18</v>
      </c>
      <c r="L313" s="3">
        <v>45</v>
      </c>
      <c r="M313">
        <v>1</v>
      </c>
      <c r="N313">
        <v>15</v>
      </c>
      <c r="O313" s="3">
        <v>10</v>
      </c>
      <c r="P313" t="s">
        <v>45</v>
      </c>
      <c r="Q313">
        <v>4</v>
      </c>
      <c r="R313" t="s">
        <v>28</v>
      </c>
      <c r="S313" s="3">
        <f t="shared" si="26"/>
        <v>38.25</v>
      </c>
      <c r="T313" s="3">
        <f t="shared" si="27"/>
        <v>28</v>
      </c>
      <c r="U313" s="3">
        <f t="shared" si="28"/>
        <v>10.25</v>
      </c>
      <c r="V313" s="8">
        <f t="shared" si="29"/>
        <v>0.26797385620915032</v>
      </c>
    </row>
    <row r="314" spans="1:22" x14ac:dyDescent="0.3">
      <c r="A314" t="s">
        <v>611</v>
      </c>
      <c r="B314" s="13">
        <v>46127</v>
      </c>
      <c r="C314" s="13" t="str">
        <f t="shared" si="24"/>
        <v>April</v>
      </c>
      <c r="D314" s="13" t="str">
        <f t="shared" si="25"/>
        <v>2026</v>
      </c>
      <c r="E314" t="s">
        <v>612</v>
      </c>
      <c r="F314" t="s">
        <v>22</v>
      </c>
      <c r="G314" t="s">
        <v>43</v>
      </c>
      <c r="H314" t="s">
        <v>64</v>
      </c>
      <c r="I314" t="s">
        <v>173</v>
      </c>
      <c r="J314" t="s">
        <v>50</v>
      </c>
      <c r="K314" s="5">
        <v>30</v>
      </c>
      <c r="L314" s="3">
        <v>60</v>
      </c>
      <c r="M314">
        <v>4</v>
      </c>
      <c r="N314">
        <v>20</v>
      </c>
      <c r="O314" s="3">
        <v>7</v>
      </c>
      <c r="P314" t="s">
        <v>54</v>
      </c>
      <c r="Q314">
        <v>2</v>
      </c>
      <c r="R314" t="s">
        <v>28</v>
      </c>
      <c r="S314" s="3">
        <f t="shared" si="26"/>
        <v>192</v>
      </c>
      <c r="T314" s="3">
        <f t="shared" si="27"/>
        <v>127</v>
      </c>
      <c r="U314" s="3">
        <f t="shared" si="28"/>
        <v>65</v>
      </c>
      <c r="V314" s="8">
        <f t="shared" si="29"/>
        <v>0.33854166666666669</v>
      </c>
    </row>
    <row r="315" spans="1:22" x14ac:dyDescent="0.3">
      <c r="A315" t="s">
        <v>613</v>
      </c>
      <c r="B315" s="13">
        <v>46128</v>
      </c>
      <c r="C315" s="13" t="str">
        <f t="shared" si="24"/>
        <v>April</v>
      </c>
      <c r="D315" s="13" t="str">
        <f t="shared" si="25"/>
        <v>2026</v>
      </c>
      <c r="E315" t="s">
        <v>614</v>
      </c>
      <c r="F315" t="s">
        <v>53</v>
      </c>
      <c r="G315" t="s">
        <v>71</v>
      </c>
      <c r="H315" t="s">
        <v>81</v>
      </c>
      <c r="I315" t="s">
        <v>82</v>
      </c>
      <c r="J315" t="s">
        <v>50</v>
      </c>
      <c r="K315" s="5">
        <v>15</v>
      </c>
      <c r="L315" s="3">
        <v>35</v>
      </c>
      <c r="M315">
        <v>3</v>
      </c>
      <c r="N315">
        <v>10</v>
      </c>
      <c r="O315" s="3">
        <v>14</v>
      </c>
      <c r="P315" t="s">
        <v>35</v>
      </c>
      <c r="Q315">
        <v>5</v>
      </c>
      <c r="R315" t="s">
        <v>28</v>
      </c>
      <c r="S315" s="3">
        <f t="shared" si="26"/>
        <v>94.5</v>
      </c>
      <c r="T315" s="3">
        <f t="shared" si="27"/>
        <v>59</v>
      </c>
      <c r="U315" s="3">
        <f t="shared" si="28"/>
        <v>35.5</v>
      </c>
      <c r="V315" s="8">
        <f t="shared" si="29"/>
        <v>0.37566137566137564</v>
      </c>
    </row>
    <row r="316" spans="1:22" x14ac:dyDescent="0.3">
      <c r="A316" t="s">
        <v>615</v>
      </c>
      <c r="B316" s="13">
        <v>46129</v>
      </c>
      <c r="C316" s="13" t="str">
        <f t="shared" si="24"/>
        <v>April</v>
      </c>
      <c r="D316" s="13" t="str">
        <f t="shared" si="25"/>
        <v>2026</v>
      </c>
      <c r="E316" t="s">
        <v>616</v>
      </c>
      <c r="F316" t="s">
        <v>38</v>
      </c>
      <c r="G316" t="s">
        <v>71</v>
      </c>
      <c r="H316" t="s">
        <v>68</v>
      </c>
      <c r="I316" t="s">
        <v>207</v>
      </c>
      <c r="J316" t="s">
        <v>40</v>
      </c>
      <c r="K316" s="5">
        <v>35</v>
      </c>
      <c r="L316" s="3">
        <v>70</v>
      </c>
      <c r="M316">
        <v>2</v>
      </c>
      <c r="N316">
        <v>0</v>
      </c>
      <c r="O316" s="3">
        <v>14</v>
      </c>
      <c r="P316" t="s">
        <v>35</v>
      </c>
      <c r="Q316">
        <v>5</v>
      </c>
      <c r="R316" t="s">
        <v>28</v>
      </c>
      <c r="S316" s="3">
        <f t="shared" si="26"/>
        <v>140</v>
      </c>
      <c r="T316" s="3">
        <f t="shared" si="27"/>
        <v>84</v>
      </c>
      <c r="U316" s="3">
        <f t="shared" si="28"/>
        <v>56</v>
      </c>
      <c r="V316" s="8">
        <f t="shared" si="29"/>
        <v>0.4</v>
      </c>
    </row>
    <row r="317" spans="1:22" x14ac:dyDescent="0.3">
      <c r="A317" t="s">
        <v>617</v>
      </c>
      <c r="B317" s="13">
        <v>46130</v>
      </c>
      <c r="C317" s="13" t="str">
        <f t="shared" si="24"/>
        <v>April</v>
      </c>
      <c r="D317" s="13" t="str">
        <f t="shared" si="25"/>
        <v>2026</v>
      </c>
      <c r="E317" t="s">
        <v>30</v>
      </c>
      <c r="F317" t="s">
        <v>22</v>
      </c>
      <c r="G317" t="s">
        <v>71</v>
      </c>
      <c r="H317" t="s">
        <v>32</v>
      </c>
      <c r="I317" t="s">
        <v>33</v>
      </c>
      <c r="J317" t="s">
        <v>34</v>
      </c>
      <c r="K317" s="5">
        <v>6</v>
      </c>
      <c r="L317" s="3">
        <v>20</v>
      </c>
      <c r="M317">
        <v>1</v>
      </c>
      <c r="N317">
        <v>25</v>
      </c>
      <c r="O317" s="3">
        <v>9</v>
      </c>
      <c r="P317" t="s">
        <v>35</v>
      </c>
      <c r="Q317">
        <v>3</v>
      </c>
      <c r="R317" t="s">
        <v>28</v>
      </c>
      <c r="S317" s="3">
        <f t="shared" si="26"/>
        <v>15</v>
      </c>
      <c r="T317" s="3">
        <f t="shared" si="27"/>
        <v>15</v>
      </c>
      <c r="U317" s="3">
        <f t="shared" si="28"/>
        <v>0</v>
      </c>
      <c r="V317" s="8">
        <f t="shared" si="29"/>
        <v>0</v>
      </c>
    </row>
    <row r="318" spans="1:22" x14ac:dyDescent="0.3">
      <c r="A318" t="s">
        <v>618</v>
      </c>
      <c r="B318" s="13">
        <v>46131</v>
      </c>
      <c r="C318" s="13" t="str">
        <f t="shared" si="24"/>
        <v>April</v>
      </c>
      <c r="D318" s="13" t="str">
        <f t="shared" si="25"/>
        <v>2026</v>
      </c>
      <c r="E318" t="s">
        <v>166</v>
      </c>
      <c r="F318" t="s">
        <v>38</v>
      </c>
      <c r="G318" t="s">
        <v>43</v>
      </c>
      <c r="H318" t="s">
        <v>24</v>
      </c>
      <c r="I318" t="s">
        <v>135</v>
      </c>
      <c r="J318" t="s">
        <v>34</v>
      </c>
      <c r="K318" s="5">
        <v>5</v>
      </c>
      <c r="L318" s="3">
        <v>15</v>
      </c>
      <c r="M318">
        <v>2</v>
      </c>
      <c r="N318">
        <v>0</v>
      </c>
      <c r="O318" s="3">
        <v>10</v>
      </c>
      <c r="P318" t="s">
        <v>45</v>
      </c>
      <c r="Q318">
        <v>3</v>
      </c>
      <c r="R318" t="s">
        <v>28</v>
      </c>
      <c r="S318" s="3">
        <f t="shared" si="26"/>
        <v>30</v>
      </c>
      <c r="T318" s="3">
        <f t="shared" si="27"/>
        <v>20</v>
      </c>
      <c r="U318" s="3">
        <f t="shared" si="28"/>
        <v>10</v>
      </c>
      <c r="V318" s="8">
        <f t="shared" si="29"/>
        <v>0.33333333333333331</v>
      </c>
    </row>
    <row r="319" spans="1:22" x14ac:dyDescent="0.3">
      <c r="A319" t="s">
        <v>619</v>
      </c>
      <c r="B319" s="13">
        <v>46132</v>
      </c>
      <c r="C319" s="13" t="str">
        <f t="shared" si="24"/>
        <v>April</v>
      </c>
      <c r="D319" s="13" t="str">
        <f t="shared" si="25"/>
        <v>2026</v>
      </c>
      <c r="E319" t="s">
        <v>620</v>
      </c>
      <c r="F319" t="s">
        <v>38</v>
      </c>
      <c r="G319" t="s">
        <v>31</v>
      </c>
      <c r="H319" t="s">
        <v>44</v>
      </c>
      <c r="I319" t="s">
        <v>78</v>
      </c>
      <c r="J319" t="s">
        <v>50</v>
      </c>
      <c r="K319" s="5">
        <v>18</v>
      </c>
      <c r="L319" s="3">
        <v>45</v>
      </c>
      <c r="M319">
        <v>8</v>
      </c>
      <c r="N319">
        <v>20</v>
      </c>
      <c r="O319" s="3">
        <v>19</v>
      </c>
      <c r="P319" t="s">
        <v>54</v>
      </c>
      <c r="Q319">
        <v>5</v>
      </c>
      <c r="R319" t="s">
        <v>28</v>
      </c>
      <c r="S319" s="3">
        <f t="shared" si="26"/>
        <v>288</v>
      </c>
      <c r="T319" s="3">
        <f t="shared" si="27"/>
        <v>163</v>
      </c>
      <c r="U319" s="3">
        <f t="shared" si="28"/>
        <v>125</v>
      </c>
      <c r="V319" s="8">
        <f t="shared" si="29"/>
        <v>0.43402777777777779</v>
      </c>
    </row>
    <row r="320" spans="1:22" x14ac:dyDescent="0.3">
      <c r="A320" t="s">
        <v>621</v>
      </c>
      <c r="B320" s="13">
        <v>46133</v>
      </c>
      <c r="C320" s="13" t="str">
        <f t="shared" si="24"/>
        <v>April</v>
      </c>
      <c r="D320" s="13" t="str">
        <f t="shared" si="25"/>
        <v>2026</v>
      </c>
      <c r="E320" t="s">
        <v>215</v>
      </c>
      <c r="F320" t="s">
        <v>22</v>
      </c>
      <c r="G320" t="s">
        <v>43</v>
      </c>
      <c r="H320" t="s">
        <v>91</v>
      </c>
      <c r="I320" t="s">
        <v>226</v>
      </c>
      <c r="J320" t="s">
        <v>50</v>
      </c>
      <c r="K320" s="5">
        <v>12</v>
      </c>
      <c r="L320" s="3">
        <v>30</v>
      </c>
      <c r="M320">
        <v>3</v>
      </c>
      <c r="N320">
        <v>15</v>
      </c>
      <c r="O320" s="3">
        <v>7</v>
      </c>
      <c r="P320" t="s">
        <v>35</v>
      </c>
      <c r="Q320">
        <v>5</v>
      </c>
      <c r="R320" t="s">
        <v>28</v>
      </c>
      <c r="S320" s="3">
        <f t="shared" si="26"/>
        <v>76.5</v>
      </c>
      <c r="T320" s="3">
        <f t="shared" si="27"/>
        <v>43</v>
      </c>
      <c r="U320" s="3">
        <f t="shared" si="28"/>
        <v>33.5</v>
      </c>
      <c r="V320" s="8">
        <f t="shared" si="29"/>
        <v>0.43790849673202614</v>
      </c>
    </row>
    <row r="321" spans="1:22" x14ac:dyDescent="0.3">
      <c r="A321" t="s">
        <v>622</v>
      </c>
      <c r="B321" s="13">
        <v>46134</v>
      </c>
      <c r="C321" s="13" t="str">
        <f t="shared" si="24"/>
        <v>April</v>
      </c>
      <c r="D321" s="13" t="str">
        <f t="shared" si="25"/>
        <v>2026</v>
      </c>
      <c r="E321" t="s">
        <v>623</v>
      </c>
      <c r="F321" t="s">
        <v>22</v>
      </c>
      <c r="G321" t="s">
        <v>23</v>
      </c>
      <c r="H321" t="s">
        <v>32</v>
      </c>
      <c r="I321" t="s">
        <v>39</v>
      </c>
      <c r="J321" t="s">
        <v>40</v>
      </c>
      <c r="K321" s="5">
        <v>25</v>
      </c>
      <c r="L321" s="3">
        <v>55</v>
      </c>
      <c r="M321">
        <v>3</v>
      </c>
      <c r="N321">
        <v>20</v>
      </c>
      <c r="O321" s="3">
        <v>6</v>
      </c>
      <c r="P321" t="s">
        <v>45</v>
      </c>
      <c r="Q321">
        <v>4</v>
      </c>
      <c r="R321" t="s">
        <v>28</v>
      </c>
      <c r="S321" s="3">
        <f t="shared" si="26"/>
        <v>132</v>
      </c>
      <c r="T321" s="3">
        <f t="shared" si="27"/>
        <v>81</v>
      </c>
      <c r="U321" s="3">
        <f t="shared" si="28"/>
        <v>51</v>
      </c>
      <c r="V321" s="8">
        <f t="shared" si="29"/>
        <v>0.38636363636363635</v>
      </c>
    </row>
    <row r="322" spans="1:22" x14ac:dyDescent="0.3">
      <c r="A322" t="s">
        <v>624</v>
      </c>
      <c r="B322" s="13">
        <v>46135</v>
      </c>
      <c r="C322" s="13" t="str">
        <f t="shared" ref="C322:C385" si="30">TEXT(B322,"mmmm")</f>
        <v>April</v>
      </c>
      <c r="D322" s="13" t="str">
        <f t="shared" ref="D322:D385" si="31">TEXT(B322, "yyyy")</f>
        <v>2026</v>
      </c>
      <c r="E322" t="s">
        <v>625</v>
      </c>
      <c r="F322" t="s">
        <v>22</v>
      </c>
      <c r="G322" t="s">
        <v>43</v>
      </c>
      <c r="H322" t="s">
        <v>97</v>
      </c>
      <c r="I322" t="s">
        <v>169</v>
      </c>
      <c r="J322" t="s">
        <v>26</v>
      </c>
      <c r="K322" s="5">
        <v>60</v>
      </c>
      <c r="L322" s="3">
        <v>120</v>
      </c>
      <c r="M322">
        <v>1</v>
      </c>
      <c r="N322">
        <v>5</v>
      </c>
      <c r="O322" s="3">
        <v>7</v>
      </c>
      <c r="P322" t="s">
        <v>54</v>
      </c>
      <c r="Q322">
        <v>2</v>
      </c>
      <c r="R322" t="s">
        <v>28</v>
      </c>
      <c r="S322" s="3">
        <f t="shared" ref="S322:S385" si="32">M322*L322*(1-N322/100)</f>
        <v>114</v>
      </c>
      <c r="T322" s="3">
        <f t="shared" si="27"/>
        <v>67</v>
      </c>
      <c r="U322" s="3">
        <f t="shared" si="28"/>
        <v>47</v>
      </c>
      <c r="V322" s="8">
        <f t="shared" si="29"/>
        <v>0.41228070175438597</v>
      </c>
    </row>
    <row r="323" spans="1:22" x14ac:dyDescent="0.3">
      <c r="A323" t="s">
        <v>626</v>
      </c>
      <c r="B323" s="13">
        <v>46136</v>
      </c>
      <c r="C323" s="13" t="str">
        <f t="shared" si="30"/>
        <v>April</v>
      </c>
      <c r="D323" s="13" t="str">
        <f t="shared" si="31"/>
        <v>2026</v>
      </c>
      <c r="E323" t="s">
        <v>206</v>
      </c>
      <c r="F323" t="s">
        <v>22</v>
      </c>
      <c r="G323" t="s">
        <v>71</v>
      </c>
      <c r="H323" t="s">
        <v>24</v>
      </c>
      <c r="I323" t="s">
        <v>25</v>
      </c>
      <c r="J323" t="s">
        <v>26</v>
      </c>
      <c r="K323" s="5">
        <v>35</v>
      </c>
      <c r="L323" s="3">
        <v>70</v>
      </c>
      <c r="M323">
        <v>4</v>
      </c>
      <c r="N323">
        <v>5</v>
      </c>
      <c r="O323" s="3">
        <v>13</v>
      </c>
      <c r="P323" t="s">
        <v>27</v>
      </c>
      <c r="Q323">
        <v>3</v>
      </c>
      <c r="R323" t="s">
        <v>28</v>
      </c>
      <c r="S323" s="3">
        <f t="shared" si="32"/>
        <v>266</v>
      </c>
      <c r="T323" s="3">
        <f t="shared" ref="T323:T386" si="33">(K323*M323)+O323</f>
        <v>153</v>
      </c>
      <c r="U323" s="3">
        <f t="shared" ref="U323:U386" si="34">S323-T323</f>
        <v>113</v>
      </c>
      <c r="V323" s="8">
        <f t="shared" ref="V323:V386" si="35">IF(S323=0, 0, U323/S323)</f>
        <v>0.42481203007518797</v>
      </c>
    </row>
    <row r="324" spans="1:22" x14ac:dyDescent="0.3">
      <c r="A324" t="s">
        <v>627</v>
      </c>
      <c r="B324" s="13">
        <v>46137</v>
      </c>
      <c r="C324" s="13" t="str">
        <f t="shared" si="30"/>
        <v>April</v>
      </c>
      <c r="D324" s="13" t="str">
        <f t="shared" si="31"/>
        <v>2026</v>
      </c>
      <c r="E324" t="s">
        <v>628</v>
      </c>
      <c r="F324" t="s">
        <v>38</v>
      </c>
      <c r="G324" t="s">
        <v>43</v>
      </c>
      <c r="H324" t="s">
        <v>117</v>
      </c>
      <c r="I324" t="s">
        <v>49</v>
      </c>
      <c r="J324" t="s">
        <v>50</v>
      </c>
      <c r="K324" s="5">
        <v>45</v>
      </c>
      <c r="L324" s="3">
        <v>90</v>
      </c>
      <c r="M324">
        <v>5</v>
      </c>
      <c r="N324">
        <v>0</v>
      </c>
      <c r="O324" s="3">
        <v>13</v>
      </c>
      <c r="P324" t="s">
        <v>54</v>
      </c>
      <c r="Q324">
        <v>4</v>
      </c>
      <c r="R324" t="s">
        <v>28</v>
      </c>
      <c r="S324" s="3">
        <f t="shared" si="32"/>
        <v>450</v>
      </c>
      <c r="T324" s="3">
        <f t="shared" si="33"/>
        <v>238</v>
      </c>
      <c r="U324" s="3">
        <f t="shared" si="34"/>
        <v>212</v>
      </c>
      <c r="V324" s="8">
        <f t="shared" si="35"/>
        <v>0.47111111111111109</v>
      </c>
    </row>
    <row r="325" spans="1:22" x14ac:dyDescent="0.3">
      <c r="A325" t="s">
        <v>629</v>
      </c>
      <c r="B325" s="13">
        <v>46138</v>
      </c>
      <c r="C325" s="13" t="str">
        <f t="shared" si="30"/>
        <v>April</v>
      </c>
      <c r="D325" s="13" t="str">
        <f t="shared" si="31"/>
        <v>2026</v>
      </c>
      <c r="E325" t="s">
        <v>441</v>
      </c>
      <c r="F325" t="s">
        <v>22</v>
      </c>
      <c r="G325" t="s">
        <v>43</v>
      </c>
      <c r="H325" t="s">
        <v>81</v>
      </c>
      <c r="I325" t="s">
        <v>207</v>
      </c>
      <c r="J325" t="s">
        <v>40</v>
      </c>
      <c r="K325" s="5">
        <v>35</v>
      </c>
      <c r="L325" s="3">
        <v>70</v>
      </c>
      <c r="M325">
        <v>3</v>
      </c>
      <c r="N325">
        <v>15</v>
      </c>
      <c r="O325" s="3">
        <v>9</v>
      </c>
      <c r="P325" t="s">
        <v>54</v>
      </c>
      <c r="Q325">
        <v>4</v>
      </c>
      <c r="R325" t="s">
        <v>28</v>
      </c>
      <c r="S325" s="3">
        <f t="shared" si="32"/>
        <v>178.5</v>
      </c>
      <c r="T325" s="3">
        <f t="shared" si="33"/>
        <v>114</v>
      </c>
      <c r="U325" s="3">
        <f t="shared" si="34"/>
        <v>64.5</v>
      </c>
      <c r="V325" s="8">
        <f t="shared" si="35"/>
        <v>0.36134453781512604</v>
      </c>
    </row>
    <row r="326" spans="1:22" x14ac:dyDescent="0.3">
      <c r="A326" t="s">
        <v>630</v>
      </c>
      <c r="B326" s="13">
        <v>46139</v>
      </c>
      <c r="C326" s="13" t="str">
        <f t="shared" si="30"/>
        <v>April</v>
      </c>
      <c r="D326" s="13" t="str">
        <f t="shared" si="31"/>
        <v>2026</v>
      </c>
      <c r="E326" t="s">
        <v>352</v>
      </c>
      <c r="F326" t="s">
        <v>22</v>
      </c>
      <c r="G326" t="s">
        <v>23</v>
      </c>
      <c r="H326" t="s">
        <v>97</v>
      </c>
      <c r="I326" t="s">
        <v>78</v>
      </c>
      <c r="J326" t="s">
        <v>50</v>
      </c>
      <c r="K326" s="5">
        <v>18</v>
      </c>
      <c r="L326" s="3">
        <v>45</v>
      </c>
      <c r="M326">
        <v>4</v>
      </c>
      <c r="N326">
        <v>20</v>
      </c>
      <c r="O326" s="3">
        <v>14</v>
      </c>
      <c r="P326" t="s">
        <v>27</v>
      </c>
      <c r="Q326">
        <v>3</v>
      </c>
      <c r="R326" t="s">
        <v>28</v>
      </c>
      <c r="S326" s="3">
        <f t="shared" si="32"/>
        <v>144</v>
      </c>
      <c r="T326" s="3">
        <f t="shared" si="33"/>
        <v>86</v>
      </c>
      <c r="U326" s="3">
        <f t="shared" si="34"/>
        <v>58</v>
      </c>
      <c r="V326" s="8">
        <f t="shared" si="35"/>
        <v>0.40277777777777779</v>
      </c>
    </row>
    <row r="327" spans="1:22" x14ac:dyDescent="0.3">
      <c r="A327" t="s">
        <v>631</v>
      </c>
      <c r="B327" s="13">
        <v>46140</v>
      </c>
      <c r="C327" s="13" t="str">
        <f t="shared" si="30"/>
        <v>April</v>
      </c>
      <c r="D327" s="13" t="str">
        <f t="shared" si="31"/>
        <v>2026</v>
      </c>
      <c r="E327" t="s">
        <v>255</v>
      </c>
      <c r="F327" t="s">
        <v>22</v>
      </c>
      <c r="G327" t="s">
        <v>43</v>
      </c>
      <c r="H327" t="s">
        <v>117</v>
      </c>
      <c r="I327" t="s">
        <v>169</v>
      </c>
      <c r="J327" t="s">
        <v>26</v>
      </c>
      <c r="K327" s="5">
        <v>60</v>
      </c>
      <c r="L327" s="3">
        <v>120</v>
      </c>
      <c r="M327">
        <v>3</v>
      </c>
      <c r="N327">
        <v>15</v>
      </c>
      <c r="O327" s="3">
        <v>14</v>
      </c>
      <c r="P327" t="s">
        <v>27</v>
      </c>
      <c r="Q327">
        <v>4</v>
      </c>
      <c r="R327" t="s">
        <v>28</v>
      </c>
      <c r="S327" s="3">
        <f t="shared" si="32"/>
        <v>306</v>
      </c>
      <c r="T327" s="3">
        <f t="shared" si="33"/>
        <v>194</v>
      </c>
      <c r="U327" s="3">
        <f t="shared" si="34"/>
        <v>112</v>
      </c>
      <c r="V327" s="8">
        <f t="shared" si="35"/>
        <v>0.36601307189542481</v>
      </c>
    </row>
    <row r="328" spans="1:22" x14ac:dyDescent="0.3">
      <c r="A328" t="s">
        <v>632</v>
      </c>
      <c r="B328" s="13">
        <v>46141</v>
      </c>
      <c r="C328" s="13" t="str">
        <f t="shared" si="30"/>
        <v>April</v>
      </c>
      <c r="D328" s="13" t="str">
        <f t="shared" si="31"/>
        <v>2026</v>
      </c>
      <c r="E328" t="s">
        <v>302</v>
      </c>
      <c r="F328" t="s">
        <v>22</v>
      </c>
      <c r="G328" t="s">
        <v>43</v>
      </c>
      <c r="H328" t="s">
        <v>64</v>
      </c>
      <c r="I328" t="s">
        <v>72</v>
      </c>
      <c r="J328" t="s">
        <v>34</v>
      </c>
      <c r="K328" s="5">
        <v>18</v>
      </c>
      <c r="L328" s="3">
        <v>40</v>
      </c>
      <c r="M328">
        <v>4</v>
      </c>
      <c r="N328">
        <v>0</v>
      </c>
      <c r="O328" s="3">
        <v>12</v>
      </c>
      <c r="P328" t="s">
        <v>27</v>
      </c>
      <c r="Q328">
        <v>5</v>
      </c>
      <c r="R328" t="s">
        <v>28</v>
      </c>
      <c r="S328" s="3">
        <f t="shared" si="32"/>
        <v>160</v>
      </c>
      <c r="T328" s="3">
        <f t="shared" si="33"/>
        <v>84</v>
      </c>
      <c r="U328" s="3">
        <f t="shared" si="34"/>
        <v>76</v>
      </c>
      <c r="V328" s="8">
        <f t="shared" si="35"/>
        <v>0.47499999999999998</v>
      </c>
    </row>
    <row r="329" spans="1:22" x14ac:dyDescent="0.3">
      <c r="A329" t="s">
        <v>633</v>
      </c>
      <c r="B329" s="13">
        <v>46142</v>
      </c>
      <c r="C329" s="13" t="str">
        <f t="shared" si="30"/>
        <v>April</v>
      </c>
      <c r="D329" s="13" t="str">
        <f t="shared" si="31"/>
        <v>2026</v>
      </c>
      <c r="E329" t="s">
        <v>634</v>
      </c>
      <c r="F329" t="s">
        <v>22</v>
      </c>
      <c r="G329" t="s">
        <v>71</v>
      </c>
      <c r="H329" t="s">
        <v>48</v>
      </c>
      <c r="I329" t="s">
        <v>146</v>
      </c>
      <c r="J329" t="s">
        <v>26</v>
      </c>
      <c r="K329" s="5">
        <v>50</v>
      </c>
      <c r="L329" s="3">
        <v>95</v>
      </c>
      <c r="M329">
        <v>1</v>
      </c>
      <c r="N329">
        <v>20</v>
      </c>
      <c r="O329" s="3">
        <v>9</v>
      </c>
      <c r="P329" t="s">
        <v>35</v>
      </c>
      <c r="Q329">
        <v>2</v>
      </c>
      <c r="R329" t="s">
        <v>28</v>
      </c>
      <c r="S329" s="3">
        <f t="shared" si="32"/>
        <v>76</v>
      </c>
      <c r="T329" s="3">
        <f t="shared" si="33"/>
        <v>59</v>
      </c>
      <c r="U329" s="3">
        <f t="shared" si="34"/>
        <v>17</v>
      </c>
      <c r="V329" s="8">
        <f t="shared" si="35"/>
        <v>0.22368421052631579</v>
      </c>
    </row>
    <row r="330" spans="1:22" x14ac:dyDescent="0.3">
      <c r="A330" t="s">
        <v>635</v>
      </c>
      <c r="B330" s="13">
        <v>46143</v>
      </c>
      <c r="C330" s="13" t="str">
        <f t="shared" si="30"/>
        <v>May</v>
      </c>
      <c r="D330" s="13" t="str">
        <f t="shared" si="31"/>
        <v>2026</v>
      </c>
      <c r="E330" t="s">
        <v>614</v>
      </c>
      <c r="F330" t="s">
        <v>22</v>
      </c>
      <c r="G330" t="s">
        <v>23</v>
      </c>
      <c r="H330" t="s">
        <v>91</v>
      </c>
      <c r="I330" t="s">
        <v>98</v>
      </c>
      <c r="J330" t="s">
        <v>26</v>
      </c>
      <c r="K330" s="5">
        <v>100</v>
      </c>
      <c r="L330" s="3">
        <v>170</v>
      </c>
      <c r="M330">
        <v>4</v>
      </c>
      <c r="N330">
        <v>25</v>
      </c>
      <c r="O330" s="3">
        <v>6</v>
      </c>
      <c r="P330" t="s">
        <v>45</v>
      </c>
      <c r="Q330">
        <v>2</v>
      </c>
      <c r="R330" t="s">
        <v>28</v>
      </c>
      <c r="S330" s="3">
        <f t="shared" si="32"/>
        <v>510</v>
      </c>
      <c r="T330" s="3">
        <f t="shared" si="33"/>
        <v>406</v>
      </c>
      <c r="U330" s="3">
        <f t="shared" si="34"/>
        <v>104</v>
      </c>
      <c r="V330" s="8">
        <f t="shared" si="35"/>
        <v>0.20392156862745098</v>
      </c>
    </row>
    <row r="331" spans="1:22" x14ac:dyDescent="0.3">
      <c r="A331" t="s">
        <v>636</v>
      </c>
      <c r="B331" s="13">
        <v>46144</v>
      </c>
      <c r="C331" s="13" t="str">
        <f t="shared" si="30"/>
        <v>May</v>
      </c>
      <c r="D331" s="13" t="str">
        <f t="shared" si="31"/>
        <v>2026</v>
      </c>
      <c r="E331" t="s">
        <v>637</v>
      </c>
      <c r="F331" t="s">
        <v>22</v>
      </c>
      <c r="G331" t="s">
        <v>71</v>
      </c>
      <c r="H331" t="s">
        <v>81</v>
      </c>
      <c r="I331" t="s">
        <v>169</v>
      </c>
      <c r="J331" t="s">
        <v>26</v>
      </c>
      <c r="K331" s="5">
        <v>60</v>
      </c>
      <c r="L331" s="3">
        <v>120</v>
      </c>
      <c r="M331">
        <v>4</v>
      </c>
      <c r="N331">
        <v>20</v>
      </c>
      <c r="O331" s="3">
        <v>8</v>
      </c>
      <c r="P331" t="s">
        <v>45</v>
      </c>
      <c r="Q331">
        <v>3</v>
      </c>
      <c r="R331" t="s">
        <v>28</v>
      </c>
      <c r="S331" s="3">
        <f t="shared" si="32"/>
        <v>384</v>
      </c>
      <c r="T331" s="3">
        <f t="shared" si="33"/>
        <v>248</v>
      </c>
      <c r="U331" s="3">
        <f t="shared" si="34"/>
        <v>136</v>
      </c>
      <c r="V331" s="8">
        <f t="shared" si="35"/>
        <v>0.35416666666666669</v>
      </c>
    </row>
    <row r="332" spans="1:22" x14ac:dyDescent="0.3">
      <c r="A332" t="s">
        <v>638</v>
      </c>
      <c r="B332" s="13">
        <v>46145</v>
      </c>
      <c r="C332" s="13" t="str">
        <f t="shared" si="30"/>
        <v>May</v>
      </c>
      <c r="D332" s="13" t="str">
        <f t="shared" si="31"/>
        <v>2026</v>
      </c>
      <c r="E332" t="s">
        <v>417</v>
      </c>
      <c r="F332" t="s">
        <v>38</v>
      </c>
      <c r="G332" t="s">
        <v>31</v>
      </c>
      <c r="H332" t="s">
        <v>68</v>
      </c>
      <c r="I332" t="s">
        <v>132</v>
      </c>
      <c r="J332" t="s">
        <v>40</v>
      </c>
      <c r="K332" s="5">
        <v>18</v>
      </c>
      <c r="L332" s="3">
        <v>40</v>
      </c>
      <c r="M332">
        <v>4</v>
      </c>
      <c r="N332">
        <v>10</v>
      </c>
      <c r="O332" s="3">
        <v>20</v>
      </c>
      <c r="P332" t="s">
        <v>45</v>
      </c>
      <c r="Q332">
        <v>5</v>
      </c>
      <c r="R332" t="s">
        <v>28</v>
      </c>
      <c r="S332" s="3">
        <f t="shared" si="32"/>
        <v>144</v>
      </c>
      <c r="T332" s="3">
        <f t="shared" si="33"/>
        <v>92</v>
      </c>
      <c r="U332" s="3">
        <f t="shared" si="34"/>
        <v>52</v>
      </c>
      <c r="V332" s="8">
        <f t="shared" si="35"/>
        <v>0.3611111111111111</v>
      </c>
    </row>
    <row r="333" spans="1:22" x14ac:dyDescent="0.3">
      <c r="A333" t="s">
        <v>639</v>
      </c>
      <c r="B333" s="13">
        <v>46146</v>
      </c>
      <c r="C333" s="13" t="str">
        <f t="shared" si="30"/>
        <v>May</v>
      </c>
      <c r="D333" s="13" t="str">
        <f t="shared" si="31"/>
        <v>2026</v>
      </c>
      <c r="E333" t="s">
        <v>175</v>
      </c>
      <c r="F333" t="s">
        <v>22</v>
      </c>
      <c r="G333" t="s">
        <v>23</v>
      </c>
      <c r="H333" t="s">
        <v>91</v>
      </c>
      <c r="I333" t="s">
        <v>33</v>
      </c>
      <c r="J333" t="s">
        <v>34</v>
      </c>
      <c r="K333" s="5">
        <v>6</v>
      </c>
      <c r="L333" s="3">
        <v>20</v>
      </c>
      <c r="M333">
        <v>2</v>
      </c>
      <c r="N333">
        <v>15</v>
      </c>
      <c r="O333" s="3">
        <v>7</v>
      </c>
      <c r="P333" t="s">
        <v>54</v>
      </c>
      <c r="Q333">
        <v>5</v>
      </c>
      <c r="R333" t="s">
        <v>28</v>
      </c>
      <c r="S333" s="3">
        <f t="shared" si="32"/>
        <v>34</v>
      </c>
      <c r="T333" s="3">
        <f t="shared" si="33"/>
        <v>19</v>
      </c>
      <c r="U333" s="3">
        <f t="shared" si="34"/>
        <v>15</v>
      </c>
      <c r="V333" s="8">
        <f t="shared" si="35"/>
        <v>0.44117647058823528</v>
      </c>
    </row>
    <row r="334" spans="1:22" x14ac:dyDescent="0.3">
      <c r="A334" t="s">
        <v>640</v>
      </c>
      <c r="B334" s="13">
        <v>46147</v>
      </c>
      <c r="C334" s="13" t="str">
        <f t="shared" si="30"/>
        <v>May</v>
      </c>
      <c r="D334" s="13" t="str">
        <f t="shared" si="31"/>
        <v>2026</v>
      </c>
      <c r="E334" t="s">
        <v>371</v>
      </c>
      <c r="F334" t="s">
        <v>22</v>
      </c>
      <c r="G334" t="s">
        <v>31</v>
      </c>
      <c r="H334" t="s">
        <v>117</v>
      </c>
      <c r="I334" t="s">
        <v>33</v>
      </c>
      <c r="J334" t="s">
        <v>34</v>
      </c>
      <c r="K334" s="5">
        <v>6</v>
      </c>
      <c r="L334" s="3">
        <v>20</v>
      </c>
      <c r="M334">
        <v>3</v>
      </c>
      <c r="N334">
        <v>5</v>
      </c>
      <c r="O334" s="3">
        <v>12</v>
      </c>
      <c r="P334" t="s">
        <v>54</v>
      </c>
      <c r="Q334">
        <v>7</v>
      </c>
      <c r="R334" t="s">
        <v>28</v>
      </c>
      <c r="S334" s="3">
        <f t="shared" si="32"/>
        <v>57</v>
      </c>
      <c r="T334" s="3">
        <f t="shared" si="33"/>
        <v>30</v>
      </c>
      <c r="U334" s="3">
        <f t="shared" si="34"/>
        <v>27</v>
      </c>
      <c r="V334" s="8">
        <f t="shared" si="35"/>
        <v>0.47368421052631576</v>
      </c>
    </row>
    <row r="335" spans="1:22" x14ac:dyDescent="0.3">
      <c r="A335" t="s">
        <v>641</v>
      </c>
      <c r="B335" s="13">
        <v>46148</v>
      </c>
      <c r="C335" s="13" t="str">
        <f t="shared" si="30"/>
        <v>May</v>
      </c>
      <c r="D335" s="13" t="str">
        <f t="shared" si="31"/>
        <v>2026</v>
      </c>
      <c r="E335" t="s">
        <v>623</v>
      </c>
      <c r="F335" t="s">
        <v>22</v>
      </c>
      <c r="G335" t="s">
        <v>23</v>
      </c>
      <c r="H335" t="s">
        <v>48</v>
      </c>
      <c r="I335" t="s">
        <v>152</v>
      </c>
      <c r="J335" t="s">
        <v>58</v>
      </c>
      <c r="K335" s="5">
        <v>45</v>
      </c>
      <c r="L335" s="3">
        <v>80</v>
      </c>
      <c r="M335">
        <v>2</v>
      </c>
      <c r="N335">
        <v>25</v>
      </c>
      <c r="O335" s="3">
        <v>10</v>
      </c>
      <c r="P335" t="s">
        <v>54</v>
      </c>
      <c r="Q335">
        <v>3</v>
      </c>
      <c r="R335" t="s">
        <v>28</v>
      </c>
      <c r="S335" s="3">
        <f t="shared" si="32"/>
        <v>120</v>
      </c>
      <c r="T335" s="3">
        <f t="shared" si="33"/>
        <v>100</v>
      </c>
      <c r="U335" s="3">
        <f t="shared" si="34"/>
        <v>20</v>
      </c>
      <c r="V335" s="8">
        <f t="shared" si="35"/>
        <v>0.16666666666666666</v>
      </c>
    </row>
    <row r="336" spans="1:22" x14ac:dyDescent="0.3">
      <c r="A336" t="s">
        <v>642</v>
      </c>
      <c r="B336" s="13">
        <v>46149</v>
      </c>
      <c r="C336" s="13" t="str">
        <f t="shared" si="30"/>
        <v>May</v>
      </c>
      <c r="D336" s="13" t="str">
        <f t="shared" si="31"/>
        <v>2026</v>
      </c>
      <c r="E336" t="s">
        <v>228</v>
      </c>
      <c r="F336" t="s">
        <v>53</v>
      </c>
      <c r="G336" t="s">
        <v>71</v>
      </c>
      <c r="H336" t="s">
        <v>48</v>
      </c>
      <c r="I336" t="s">
        <v>39</v>
      </c>
      <c r="J336" t="s">
        <v>40</v>
      </c>
      <c r="K336" s="5">
        <v>25</v>
      </c>
      <c r="L336" s="3">
        <v>55</v>
      </c>
      <c r="M336">
        <v>1</v>
      </c>
      <c r="N336">
        <v>10</v>
      </c>
      <c r="O336" s="3">
        <v>10</v>
      </c>
      <c r="P336" t="s">
        <v>45</v>
      </c>
      <c r="Q336">
        <v>5</v>
      </c>
      <c r="R336" t="s">
        <v>28</v>
      </c>
      <c r="S336" s="3">
        <f t="shared" si="32"/>
        <v>49.5</v>
      </c>
      <c r="T336" s="3">
        <f t="shared" si="33"/>
        <v>35</v>
      </c>
      <c r="U336" s="3">
        <f t="shared" si="34"/>
        <v>14.5</v>
      </c>
      <c r="V336" s="8">
        <f t="shared" si="35"/>
        <v>0.29292929292929293</v>
      </c>
    </row>
    <row r="337" spans="1:22" x14ac:dyDescent="0.3">
      <c r="A337" t="s">
        <v>643</v>
      </c>
      <c r="B337" s="13">
        <v>46150</v>
      </c>
      <c r="C337" s="13" t="str">
        <f t="shared" si="30"/>
        <v>May</v>
      </c>
      <c r="D337" s="13" t="str">
        <f t="shared" si="31"/>
        <v>2026</v>
      </c>
      <c r="E337" t="s">
        <v>644</v>
      </c>
      <c r="F337" t="s">
        <v>22</v>
      </c>
      <c r="G337" t="s">
        <v>71</v>
      </c>
      <c r="H337" t="s">
        <v>32</v>
      </c>
      <c r="I337" t="s">
        <v>25</v>
      </c>
      <c r="J337" t="s">
        <v>26</v>
      </c>
      <c r="K337" s="5">
        <v>35</v>
      </c>
      <c r="L337" s="3">
        <v>70</v>
      </c>
      <c r="M337">
        <v>3</v>
      </c>
      <c r="N337">
        <v>15</v>
      </c>
      <c r="O337" s="3">
        <v>5</v>
      </c>
      <c r="P337" t="s">
        <v>27</v>
      </c>
      <c r="Q337">
        <v>5</v>
      </c>
      <c r="R337" t="s">
        <v>28</v>
      </c>
      <c r="S337" s="3">
        <f t="shared" si="32"/>
        <v>178.5</v>
      </c>
      <c r="T337" s="3">
        <f t="shared" si="33"/>
        <v>110</v>
      </c>
      <c r="U337" s="3">
        <f t="shared" si="34"/>
        <v>68.5</v>
      </c>
      <c r="V337" s="8">
        <f t="shared" si="35"/>
        <v>0.38375350140056025</v>
      </c>
    </row>
    <row r="338" spans="1:22" x14ac:dyDescent="0.3">
      <c r="A338" t="s">
        <v>645</v>
      </c>
      <c r="B338" s="13">
        <v>46151</v>
      </c>
      <c r="C338" s="13" t="str">
        <f t="shared" si="30"/>
        <v>May</v>
      </c>
      <c r="D338" s="13" t="str">
        <f t="shared" si="31"/>
        <v>2026</v>
      </c>
      <c r="E338" t="s">
        <v>156</v>
      </c>
      <c r="F338" t="s">
        <v>53</v>
      </c>
      <c r="G338" t="s">
        <v>31</v>
      </c>
      <c r="H338" t="s">
        <v>97</v>
      </c>
      <c r="I338" t="s">
        <v>103</v>
      </c>
      <c r="J338" t="s">
        <v>26</v>
      </c>
      <c r="K338" s="5">
        <v>20</v>
      </c>
      <c r="L338" s="3">
        <v>45</v>
      </c>
      <c r="M338">
        <v>4</v>
      </c>
      <c r="N338">
        <v>25</v>
      </c>
      <c r="O338" s="3">
        <v>15</v>
      </c>
      <c r="P338" t="s">
        <v>45</v>
      </c>
      <c r="Q338">
        <v>7</v>
      </c>
      <c r="R338" t="s">
        <v>28</v>
      </c>
      <c r="S338" s="3">
        <f t="shared" si="32"/>
        <v>135</v>
      </c>
      <c r="T338" s="3">
        <f t="shared" si="33"/>
        <v>95</v>
      </c>
      <c r="U338" s="3">
        <f t="shared" si="34"/>
        <v>40</v>
      </c>
      <c r="V338" s="8">
        <f t="shared" si="35"/>
        <v>0.29629629629629628</v>
      </c>
    </row>
    <row r="339" spans="1:22" x14ac:dyDescent="0.3">
      <c r="A339" t="s">
        <v>646</v>
      </c>
      <c r="B339" s="13">
        <v>46152</v>
      </c>
      <c r="C339" s="13" t="str">
        <f t="shared" si="30"/>
        <v>May</v>
      </c>
      <c r="D339" s="13" t="str">
        <f t="shared" si="31"/>
        <v>2026</v>
      </c>
      <c r="E339" t="s">
        <v>311</v>
      </c>
      <c r="F339" t="s">
        <v>22</v>
      </c>
      <c r="G339" t="s">
        <v>71</v>
      </c>
      <c r="H339" t="s">
        <v>44</v>
      </c>
      <c r="I339" t="s">
        <v>152</v>
      </c>
      <c r="J339" t="s">
        <v>58</v>
      </c>
      <c r="K339" s="5">
        <v>45</v>
      </c>
      <c r="L339" s="3">
        <v>80</v>
      </c>
      <c r="M339">
        <v>1</v>
      </c>
      <c r="N339">
        <v>20</v>
      </c>
      <c r="O339" s="3">
        <v>11</v>
      </c>
      <c r="P339" t="s">
        <v>45</v>
      </c>
      <c r="Q339">
        <v>5</v>
      </c>
      <c r="R339" t="s">
        <v>28</v>
      </c>
      <c r="S339" s="3">
        <f t="shared" si="32"/>
        <v>64</v>
      </c>
      <c r="T339" s="3">
        <f t="shared" si="33"/>
        <v>56</v>
      </c>
      <c r="U339" s="3">
        <f t="shared" si="34"/>
        <v>8</v>
      </c>
      <c r="V339" s="8">
        <f t="shared" si="35"/>
        <v>0.125</v>
      </c>
    </row>
    <row r="340" spans="1:22" x14ac:dyDescent="0.3">
      <c r="A340" t="s">
        <v>647</v>
      </c>
      <c r="B340" s="13">
        <v>46153</v>
      </c>
      <c r="C340" s="13" t="str">
        <f t="shared" si="30"/>
        <v>May</v>
      </c>
      <c r="D340" s="13" t="str">
        <f t="shared" si="31"/>
        <v>2026</v>
      </c>
      <c r="E340" t="s">
        <v>336</v>
      </c>
      <c r="F340" t="s">
        <v>53</v>
      </c>
      <c r="G340" t="s">
        <v>71</v>
      </c>
      <c r="H340" t="s">
        <v>48</v>
      </c>
      <c r="I340" t="s">
        <v>186</v>
      </c>
      <c r="J340" t="s">
        <v>58</v>
      </c>
      <c r="K340" s="5">
        <v>700</v>
      </c>
      <c r="L340" s="3">
        <v>900</v>
      </c>
      <c r="M340">
        <v>3</v>
      </c>
      <c r="N340">
        <v>15</v>
      </c>
      <c r="O340" s="3">
        <v>15</v>
      </c>
      <c r="P340" t="s">
        <v>45</v>
      </c>
      <c r="Q340">
        <v>4</v>
      </c>
      <c r="R340" t="s">
        <v>28</v>
      </c>
      <c r="S340" s="3">
        <f t="shared" si="32"/>
        <v>2295</v>
      </c>
      <c r="T340" s="3">
        <f t="shared" si="33"/>
        <v>2115</v>
      </c>
      <c r="U340" s="3">
        <f t="shared" si="34"/>
        <v>180</v>
      </c>
      <c r="V340" s="8">
        <f t="shared" si="35"/>
        <v>7.8431372549019607E-2</v>
      </c>
    </row>
    <row r="341" spans="1:22" x14ac:dyDescent="0.3">
      <c r="A341" t="s">
        <v>648</v>
      </c>
      <c r="B341" s="13">
        <v>46154</v>
      </c>
      <c r="C341" s="13" t="str">
        <f t="shared" si="30"/>
        <v>May</v>
      </c>
      <c r="D341" s="13" t="str">
        <f t="shared" si="31"/>
        <v>2026</v>
      </c>
      <c r="E341" t="s">
        <v>649</v>
      </c>
      <c r="F341" t="s">
        <v>38</v>
      </c>
      <c r="G341" t="s">
        <v>31</v>
      </c>
      <c r="H341" t="s">
        <v>68</v>
      </c>
      <c r="I341" t="s">
        <v>61</v>
      </c>
      <c r="J341" t="s">
        <v>26</v>
      </c>
      <c r="K341" s="5">
        <v>90</v>
      </c>
      <c r="L341" s="3">
        <v>160</v>
      </c>
      <c r="M341">
        <v>6</v>
      </c>
      <c r="N341">
        <v>20</v>
      </c>
      <c r="O341" s="3">
        <v>18</v>
      </c>
      <c r="P341" t="s">
        <v>54</v>
      </c>
      <c r="Q341">
        <v>7</v>
      </c>
      <c r="R341" t="s">
        <v>28</v>
      </c>
      <c r="S341" s="3">
        <f t="shared" si="32"/>
        <v>768</v>
      </c>
      <c r="T341" s="3">
        <f t="shared" si="33"/>
        <v>558</v>
      </c>
      <c r="U341" s="3">
        <f t="shared" si="34"/>
        <v>210</v>
      </c>
      <c r="V341" s="8">
        <f t="shared" si="35"/>
        <v>0.2734375</v>
      </c>
    </row>
    <row r="342" spans="1:22" x14ac:dyDescent="0.3">
      <c r="A342" t="s">
        <v>650</v>
      </c>
      <c r="B342" s="13">
        <v>46155</v>
      </c>
      <c r="C342" s="13" t="str">
        <f t="shared" si="30"/>
        <v>May</v>
      </c>
      <c r="D342" s="13" t="str">
        <f t="shared" si="31"/>
        <v>2026</v>
      </c>
      <c r="E342" t="s">
        <v>427</v>
      </c>
      <c r="F342" t="s">
        <v>22</v>
      </c>
      <c r="G342" t="s">
        <v>43</v>
      </c>
      <c r="H342" t="s">
        <v>91</v>
      </c>
      <c r="I342" t="s">
        <v>82</v>
      </c>
      <c r="J342" t="s">
        <v>50</v>
      </c>
      <c r="K342" s="5">
        <v>15</v>
      </c>
      <c r="L342" s="3">
        <v>35</v>
      </c>
      <c r="M342">
        <v>1</v>
      </c>
      <c r="N342">
        <v>20</v>
      </c>
      <c r="O342" s="3">
        <v>15</v>
      </c>
      <c r="P342" t="s">
        <v>35</v>
      </c>
      <c r="Q342">
        <v>4</v>
      </c>
      <c r="R342" t="s">
        <v>28</v>
      </c>
      <c r="S342" s="3">
        <f t="shared" si="32"/>
        <v>28</v>
      </c>
      <c r="T342" s="3">
        <f t="shared" si="33"/>
        <v>30</v>
      </c>
      <c r="U342" s="3">
        <f t="shared" si="34"/>
        <v>-2</v>
      </c>
      <c r="V342" s="8">
        <f t="shared" si="35"/>
        <v>-7.1428571428571425E-2</v>
      </c>
    </row>
    <row r="343" spans="1:22" x14ac:dyDescent="0.3">
      <c r="A343" t="s">
        <v>651</v>
      </c>
      <c r="B343" s="13">
        <v>46156</v>
      </c>
      <c r="C343" s="13" t="str">
        <f t="shared" si="30"/>
        <v>May</v>
      </c>
      <c r="D343" s="13" t="str">
        <f t="shared" si="31"/>
        <v>2026</v>
      </c>
      <c r="E343" t="s">
        <v>417</v>
      </c>
      <c r="F343" t="s">
        <v>53</v>
      </c>
      <c r="G343" t="s">
        <v>43</v>
      </c>
      <c r="H343" t="s">
        <v>91</v>
      </c>
      <c r="I343" t="s">
        <v>82</v>
      </c>
      <c r="J343" t="s">
        <v>50</v>
      </c>
      <c r="K343" s="5">
        <v>15</v>
      </c>
      <c r="L343" s="3">
        <v>35</v>
      </c>
      <c r="M343">
        <v>2</v>
      </c>
      <c r="N343">
        <v>15</v>
      </c>
      <c r="O343" s="3">
        <v>5</v>
      </c>
      <c r="P343" t="s">
        <v>27</v>
      </c>
      <c r="Q343">
        <v>2</v>
      </c>
      <c r="R343" t="s">
        <v>28</v>
      </c>
      <c r="S343" s="3">
        <f t="shared" si="32"/>
        <v>59.5</v>
      </c>
      <c r="T343" s="3">
        <f t="shared" si="33"/>
        <v>35</v>
      </c>
      <c r="U343" s="3">
        <f t="shared" si="34"/>
        <v>24.5</v>
      </c>
      <c r="V343" s="8">
        <f t="shared" si="35"/>
        <v>0.41176470588235292</v>
      </c>
    </row>
    <row r="344" spans="1:22" x14ac:dyDescent="0.3">
      <c r="A344" t="s">
        <v>652</v>
      </c>
      <c r="B344" s="13">
        <v>46157</v>
      </c>
      <c r="C344" s="13" t="str">
        <f t="shared" si="30"/>
        <v>May</v>
      </c>
      <c r="D344" s="13" t="str">
        <f t="shared" si="31"/>
        <v>2026</v>
      </c>
      <c r="E344" t="s">
        <v>230</v>
      </c>
      <c r="F344" t="s">
        <v>22</v>
      </c>
      <c r="G344" t="s">
        <v>43</v>
      </c>
      <c r="H344" t="s">
        <v>68</v>
      </c>
      <c r="I344" t="s">
        <v>112</v>
      </c>
      <c r="J344" t="s">
        <v>58</v>
      </c>
      <c r="K344" s="5">
        <v>70</v>
      </c>
      <c r="L344" s="3">
        <v>110</v>
      </c>
      <c r="M344">
        <v>3</v>
      </c>
      <c r="N344">
        <v>20</v>
      </c>
      <c r="O344" s="3">
        <v>10</v>
      </c>
      <c r="P344" t="s">
        <v>54</v>
      </c>
      <c r="Q344">
        <v>3</v>
      </c>
      <c r="R344" t="s">
        <v>28</v>
      </c>
      <c r="S344" s="3">
        <f t="shared" si="32"/>
        <v>264</v>
      </c>
      <c r="T344" s="3">
        <f t="shared" si="33"/>
        <v>220</v>
      </c>
      <c r="U344" s="3">
        <f t="shared" si="34"/>
        <v>44</v>
      </c>
      <c r="V344" s="8">
        <f t="shared" si="35"/>
        <v>0.16666666666666666</v>
      </c>
    </row>
    <row r="345" spans="1:22" x14ac:dyDescent="0.3">
      <c r="A345" t="s">
        <v>653</v>
      </c>
      <c r="B345" s="13">
        <v>46158</v>
      </c>
      <c r="C345" s="13" t="str">
        <f t="shared" si="30"/>
        <v>May</v>
      </c>
      <c r="D345" s="13" t="str">
        <f t="shared" si="31"/>
        <v>2026</v>
      </c>
      <c r="E345" t="s">
        <v>654</v>
      </c>
      <c r="F345" t="s">
        <v>53</v>
      </c>
      <c r="G345" t="s">
        <v>43</v>
      </c>
      <c r="H345" t="s">
        <v>91</v>
      </c>
      <c r="I345" t="s">
        <v>39</v>
      </c>
      <c r="J345" t="s">
        <v>40</v>
      </c>
      <c r="K345" s="5">
        <v>25</v>
      </c>
      <c r="L345" s="3">
        <v>55</v>
      </c>
      <c r="M345">
        <v>3</v>
      </c>
      <c r="N345">
        <v>20</v>
      </c>
      <c r="O345" s="3">
        <v>6</v>
      </c>
      <c r="P345" t="s">
        <v>45</v>
      </c>
      <c r="Q345">
        <v>4</v>
      </c>
      <c r="R345" t="s">
        <v>28</v>
      </c>
      <c r="S345" s="3">
        <f t="shared" si="32"/>
        <v>132</v>
      </c>
      <c r="T345" s="3">
        <f t="shared" si="33"/>
        <v>81</v>
      </c>
      <c r="U345" s="3">
        <f t="shared" si="34"/>
        <v>51</v>
      </c>
      <c r="V345" s="8">
        <f t="shared" si="35"/>
        <v>0.38636363636363635</v>
      </c>
    </row>
    <row r="346" spans="1:22" x14ac:dyDescent="0.3">
      <c r="A346" t="s">
        <v>655</v>
      </c>
      <c r="B346" s="13">
        <v>46159</v>
      </c>
      <c r="C346" s="13" t="str">
        <f t="shared" si="30"/>
        <v>May</v>
      </c>
      <c r="D346" s="13" t="str">
        <f t="shared" si="31"/>
        <v>2026</v>
      </c>
      <c r="E346" t="s">
        <v>409</v>
      </c>
      <c r="F346" t="s">
        <v>22</v>
      </c>
      <c r="G346" t="s">
        <v>23</v>
      </c>
      <c r="H346" t="s">
        <v>117</v>
      </c>
      <c r="I346" t="s">
        <v>33</v>
      </c>
      <c r="J346" t="s">
        <v>34</v>
      </c>
      <c r="K346" s="5">
        <v>6</v>
      </c>
      <c r="L346" s="3">
        <v>20</v>
      </c>
      <c r="M346">
        <v>4</v>
      </c>
      <c r="N346">
        <v>5</v>
      </c>
      <c r="O346" s="3">
        <v>12</v>
      </c>
      <c r="P346" t="s">
        <v>35</v>
      </c>
      <c r="Q346">
        <v>2</v>
      </c>
      <c r="R346" t="s">
        <v>28</v>
      </c>
      <c r="S346" s="3">
        <f t="shared" si="32"/>
        <v>76</v>
      </c>
      <c r="T346" s="3">
        <f t="shared" si="33"/>
        <v>36</v>
      </c>
      <c r="U346" s="3">
        <f t="shared" si="34"/>
        <v>40</v>
      </c>
      <c r="V346" s="8">
        <f t="shared" si="35"/>
        <v>0.52631578947368418</v>
      </c>
    </row>
    <row r="347" spans="1:22" x14ac:dyDescent="0.3">
      <c r="A347" t="s">
        <v>656</v>
      </c>
      <c r="B347" s="13">
        <v>46160</v>
      </c>
      <c r="C347" s="13" t="str">
        <f t="shared" si="30"/>
        <v>May</v>
      </c>
      <c r="D347" s="13" t="str">
        <f t="shared" si="31"/>
        <v>2026</v>
      </c>
      <c r="E347" t="s">
        <v>657</v>
      </c>
      <c r="F347" t="s">
        <v>38</v>
      </c>
      <c r="G347" t="s">
        <v>23</v>
      </c>
      <c r="H347" t="s">
        <v>24</v>
      </c>
      <c r="I347" t="s">
        <v>49</v>
      </c>
      <c r="J347" t="s">
        <v>50</v>
      </c>
      <c r="K347" s="5">
        <v>45</v>
      </c>
      <c r="L347" s="3">
        <v>90</v>
      </c>
      <c r="M347">
        <v>7</v>
      </c>
      <c r="N347">
        <v>25</v>
      </c>
      <c r="O347" s="3">
        <v>6</v>
      </c>
      <c r="P347" t="s">
        <v>54</v>
      </c>
      <c r="Q347">
        <v>3</v>
      </c>
      <c r="R347" t="s">
        <v>28</v>
      </c>
      <c r="S347" s="3">
        <f t="shared" si="32"/>
        <v>472.5</v>
      </c>
      <c r="T347" s="3">
        <f t="shared" si="33"/>
        <v>321</v>
      </c>
      <c r="U347" s="3">
        <f t="shared" si="34"/>
        <v>151.5</v>
      </c>
      <c r="V347" s="8">
        <f t="shared" si="35"/>
        <v>0.32063492063492066</v>
      </c>
    </row>
    <row r="348" spans="1:22" x14ac:dyDescent="0.3">
      <c r="A348" t="s">
        <v>658</v>
      </c>
      <c r="B348" s="13">
        <v>46161</v>
      </c>
      <c r="C348" s="13" t="str">
        <f t="shared" si="30"/>
        <v>May</v>
      </c>
      <c r="D348" s="13" t="str">
        <f t="shared" si="31"/>
        <v>2026</v>
      </c>
      <c r="E348" t="s">
        <v>474</v>
      </c>
      <c r="F348" t="s">
        <v>22</v>
      </c>
      <c r="G348" t="s">
        <v>43</v>
      </c>
      <c r="H348" t="s">
        <v>117</v>
      </c>
      <c r="I348" t="s">
        <v>135</v>
      </c>
      <c r="J348" t="s">
        <v>34</v>
      </c>
      <c r="K348" s="5">
        <v>5</v>
      </c>
      <c r="L348" s="3">
        <v>15</v>
      </c>
      <c r="M348">
        <v>4</v>
      </c>
      <c r="N348">
        <v>20</v>
      </c>
      <c r="O348" s="3">
        <v>8</v>
      </c>
      <c r="P348" t="s">
        <v>45</v>
      </c>
      <c r="Q348">
        <v>5</v>
      </c>
      <c r="R348" t="s">
        <v>28</v>
      </c>
      <c r="S348" s="3">
        <f t="shared" si="32"/>
        <v>48</v>
      </c>
      <c r="T348" s="3">
        <f t="shared" si="33"/>
        <v>28</v>
      </c>
      <c r="U348" s="3">
        <f t="shared" si="34"/>
        <v>20</v>
      </c>
      <c r="V348" s="8">
        <f t="shared" si="35"/>
        <v>0.41666666666666669</v>
      </c>
    </row>
    <row r="349" spans="1:22" x14ac:dyDescent="0.3">
      <c r="A349" t="s">
        <v>659</v>
      </c>
      <c r="B349" s="13">
        <v>46162</v>
      </c>
      <c r="C349" s="13" t="str">
        <f t="shared" si="30"/>
        <v>May</v>
      </c>
      <c r="D349" s="13" t="str">
        <f t="shared" si="31"/>
        <v>2026</v>
      </c>
      <c r="E349" t="s">
        <v>660</v>
      </c>
      <c r="F349" t="s">
        <v>53</v>
      </c>
      <c r="G349" t="s">
        <v>23</v>
      </c>
      <c r="H349" t="s">
        <v>44</v>
      </c>
      <c r="I349" t="s">
        <v>103</v>
      </c>
      <c r="J349" t="s">
        <v>26</v>
      </c>
      <c r="K349" s="5">
        <v>20</v>
      </c>
      <c r="L349" s="3">
        <v>45</v>
      </c>
      <c r="M349">
        <v>1</v>
      </c>
      <c r="N349">
        <v>0</v>
      </c>
      <c r="O349" s="3">
        <v>9</v>
      </c>
      <c r="P349" t="s">
        <v>45</v>
      </c>
      <c r="Q349">
        <v>5</v>
      </c>
      <c r="R349" t="s">
        <v>28</v>
      </c>
      <c r="S349" s="3">
        <f t="shared" si="32"/>
        <v>45</v>
      </c>
      <c r="T349" s="3">
        <f t="shared" si="33"/>
        <v>29</v>
      </c>
      <c r="U349" s="3">
        <f t="shared" si="34"/>
        <v>16</v>
      </c>
      <c r="V349" s="8">
        <f t="shared" si="35"/>
        <v>0.35555555555555557</v>
      </c>
    </row>
    <row r="350" spans="1:22" x14ac:dyDescent="0.3">
      <c r="A350" t="s">
        <v>661</v>
      </c>
      <c r="B350" s="13">
        <v>46163</v>
      </c>
      <c r="C350" s="13" t="str">
        <f t="shared" si="30"/>
        <v>May</v>
      </c>
      <c r="D350" s="13" t="str">
        <f t="shared" si="31"/>
        <v>2026</v>
      </c>
      <c r="E350" t="s">
        <v>662</v>
      </c>
      <c r="F350" t="s">
        <v>38</v>
      </c>
      <c r="G350" t="s">
        <v>43</v>
      </c>
      <c r="H350" t="s">
        <v>64</v>
      </c>
      <c r="I350" t="s">
        <v>49</v>
      </c>
      <c r="J350" t="s">
        <v>50</v>
      </c>
      <c r="K350" s="5">
        <v>45</v>
      </c>
      <c r="L350" s="3">
        <v>90</v>
      </c>
      <c r="M350">
        <v>7</v>
      </c>
      <c r="N350">
        <v>10</v>
      </c>
      <c r="O350" s="3">
        <v>7</v>
      </c>
      <c r="P350" t="s">
        <v>27</v>
      </c>
      <c r="Q350">
        <v>5</v>
      </c>
      <c r="R350" t="s">
        <v>28</v>
      </c>
      <c r="S350" s="3">
        <f t="shared" si="32"/>
        <v>567</v>
      </c>
      <c r="T350" s="3">
        <f t="shared" si="33"/>
        <v>322</v>
      </c>
      <c r="U350" s="3">
        <f t="shared" si="34"/>
        <v>245</v>
      </c>
      <c r="V350" s="8">
        <f t="shared" si="35"/>
        <v>0.43209876543209874</v>
      </c>
    </row>
    <row r="351" spans="1:22" x14ac:dyDescent="0.3">
      <c r="A351" t="s">
        <v>663</v>
      </c>
      <c r="B351" s="13">
        <v>46164</v>
      </c>
      <c r="C351" s="13" t="str">
        <f t="shared" si="30"/>
        <v>May</v>
      </c>
      <c r="D351" s="13" t="str">
        <f t="shared" si="31"/>
        <v>2026</v>
      </c>
      <c r="E351" t="s">
        <v>664</v>
      </c>
      <c r="F351" t="s">
        <v>22</v>
      </c>
      <c r="G351" t="s">
        <v>71</v>
      </c>
      <c r="H351" t="s">
        <v>117</v>
      </c>
      <c r="I351" t="s">
        <v>82</v>
      </c>
      <c r="J351" t="s">
        <v>50</v>
      </c>
      <c r="K351" s="5">
        <v>15</v>
      </c>
      <c r="L351" s="3">
        <v>35</v>
      </c>
      <c r="M351">
        <v>2</v>
      </c>
      <c r="N351">
        <v>5</v>
      </c>
      <c r="O351" s="3">
        <v>13</v>
      </c>
      <c r="P351" t="s">
        <v>27</v>
      </c>
      <c r="Q351">
        <v>5</v>
      </c>
      <c r="R351" t="s">
        <v>28</v>
      </c>
      <c r="S351" s="3">
        <f t="shared" si="32"/>
        <v>66.5</v>
      </c>
      <c r="T351" s="3">
        <f t="shared" si="33"/>
        <v>43</v>
      </c>
      <c r="U351" s="3">
        <f t="shared" si="34"/>
        <v>23.5</v>
      </c>
      <c r="V351" s="8">
        <f t="shared" si="35"/>
        <v>0.35338345864661652</v>
      </c>
    </row>
    <row r="352" spans="1:22" x14ac:dyDescent="0.3">
      <c r="A352" t="s">
        <v>665</v>
      </c>
      <c r="B352" s="13">
        <v>46165</v>
      </c>
      <c r="C352" s="13" t="str">
        <f t="shared" si="30"/>
        <v>May</v>
      </c>
      <c r="D352" s="13" t="str">
        <f t="shared" si="31"/>
        <v>2026</v>
      </c>
      <c r="E352" t="s">
        <v>666</v>
      </c>
      <c r="F352" t="s">
        <v>38</v>
      </c>
      <c r="G352" t="s">
        <v>71</v>
      </c>
      <c r="H352" t="s">
        <v>64</v>
      </c>
      <c r="I352" t="s">
        <v>88</v>
      </c>
      <c r="J352" t="s">
        <v>34</v>
      </c>
      <c r="K352" s="5">
        <v>22</v>
      </c>
      <c r="L352" s="3">
        <v>60</v>
      </c>
      <c r="M352">
        <v>4</v>
      </c>
      <c r="N352">
        <v>20</v>
      </c>
      <c r="O352" s="3">
        <v>14</v>
      </c>
      <c r="P352" t="s">
        <v>54</v>
      </c>
      <c r="Q352">
        <v>5</v>
      </c>
      <c r="R352" t="s">
        <v>28</v>
      </c>
      <c r="S352" s="3">
        <f t="shared" si="32"/>
        <v>192</v>
      </c>
      <c r="T352" s="3">
        <f t="shared" si="33"/>
        <v>102</v>
      </c>
      <c r="U352" s="3">
        <f t="shared" si="34"/>
        <v>90</v>
      </c>
      <c r="V352" s="8">
        <f t="shared" si="35"/>
        <v>0.46875</v>
      </c>
    </row>
    <row r="353" spans="1:22" x14ac:dyDescent="0.3">
      <c r="A353" t="s">
        <v>667</v>
      </c>
      <c r="B353" s="13">
        <v>46166</v>
      </c>
      <c r="C353" s="13" t="str">
        <f t="shared" si="30"/>
        <v>May</v>
      </c>
      <c r="D353" s="13" t="str">
        <f t="shared" si="31"/>
        <v>2026</v>
      </c>
      <c r="E353" t="s">
        <v>668</v>
      </c>
      <c r="F353" t="s">
        <v>22</v>
      </c>
      <c r="G353" t="s">
        <v>43</v>
      </c>
      <c r="H353" t="s">
        <v>91</v>
      </c>
      <c r="I353" t="s">
        <v>33</v>
      </c>
      <c r="J353" t="s">
        <v>34</v>
      </c>
      <c r="K353" s="5">
        <v>6</v>
      </c>
      <c r="L353" s="3">
        <v>20</v>
      </c>
      <c r="M353">
        <v>2</v>
      </c>
      <c r="N353">
        <v>10</v>
      </c>
      <c r="O353" s="3">
        <v>12</v>
      </c>
      <c r="P353" t="s">
        <v>54</v>
      </c>
      <c r="Q353">
        <v>3</v>
      </c>
      <c r="R353" t="s">
        <v>28</v>
      </c>
      <c r="S353" s="3">
        <f t="shared" si="32"/>
        <v>36</v>
      </c>
      <c r="T353" s="3">
        <f t="shared" si="33"/>
        <v>24</v>
      </c>
      <c r="U353" s="3">
        <f t="shared" si="34"/>
        <v>12</v>
      </c>
      <c r="V353" s="8">
        <f t="shared" si="35"/>
        <v>0.33333333333333331</v>
      </c>
    </row>
    <row r="354" spans="1:22" x14ac:dyDescent="0.3">
      <c r="A354" t="s">
        <v>669</v>
      </c>
      <c r="B354" s="13">
        <v>46167</v>
      </c>
      <c r="C354" s="13" t="str">
        <f t="shared" si="30"/>
        <v>May</v>
      </c>
      <c r="D354" s="13" t="str">
        <f t="shared" si="31"/>
        <v>2026</v>
      </c>
      <c r="E354" t="s">
        <v>649</v>
      </c>
      <c r="F354" t="s">
        <v>38</v>
      </c>
      <c r="G354" t="s">
        <v>31</v>
      </c>
      <c r="H354" t="s">
        <v>32</v>
      </c>
      <c r="I354" t="s">
        <v>57</v>
      </c>
      <c r="J354" t="s">
        <v>58</v>
      </c>
      <c r="K354" s="5">
        <v>450</v>
      </c>
      <c r="L354" s="3">
        <v>620</v>
      </c>
      <c r="M354">
        <v>8</v>
      </c>
      <c r="N354">
        <v>25</v>
      </c>
      <c r="O354" s="3">
        <v>14</v>
      </c>
      <c r="P354" t="s">
        <v>54</v>
      </c>
      <c r="Q354">
        <v>7</v>
      </c>
      <c r="R354" t="s">
        <v>202</v>
      </c>
      <c r="S354" s="3">
        <f t="shared" si="32"/>
        <v>3720</v>
      </c>
      <c r="T354" s="3">
        <f t="shared" si="33"/>
        <v>3614</v>
      </c>
      <c r="U354" s="3">
        <f t="shared" si="34"/>
        <v>106</v>
      </c>
      <c r="V354" s="8">
        <f t="shared" si="35"/>
        <v>2.849462365591398E-2</v>
      </c>
    </row>
    <row r="355" spans="1:22" x14ac:dyDescent="0.3">
      <c r="A355" t="s">
        <v>670</v>
      </c>
      <c r="B355" s="13">
        <v>46168</v>
      </c>
      <c r="C355" s="13" t="str">
        <f t="shared" si="30"/>
        <v>May</v>
      </c>
      <c r="D355" s="13" t="str">
        <f t="shared" si="31"/>
        <v>2026</v>
      </c>
      <c r="E355" t="s">
        <v>671</v>
      </c>
      <c r="F355" t="s">
        <v>22</v>
      </c>
      <c r="G355" t="s">
        <v>43</v>
      </c>
      <c r="H355" t="s">
        <v>68</v>
      </c>
      <c r="I355" t="s">
        <v>33</v>
      </c>
      <c r="J355" t="s">
        <v>34</v>
      </c>
      <c r="K355" s="5">
        <v>6</v>
      </c>
      <c r="L355" s="3">
        <v>20</v>
      </c>
      <c r="M355">
        <v>1</v>
      </c>
      <c r="N355">
        <v>15</v>
      </c>
      <c r="O355" s="3">
        <v>10</v>
      </c>
      <c r="P355" t="s">
        <v>35</v>
      </c>
      <c r="Q355">
        <v>3</v>
      </c>
      <c r="R355" t="s">
        <v>28</v>
      </c>
      <c r="S355" s="3">
        <f t="shared" si="32"/>
        <v>17</v>
      </c>
      <c r="T355" s="3">
        <f t="shared" si="33"/>
        <v>16</v>
      </c>
      <c r="U355" s="3">
        <f t="shared" si="34"/>
        <v>1</v>
      </c>
      <c r="V355" s="8">
        <f t="shared" si="35"/>
        <v>5.8823529411764705E-2</v>
      </c>
    </row>
    <row r="356" spans="1:22" x14ac:dyDescent="0.3">
      <c r="A356" t="s">
        <v>672</v>
      </c>
      <c r="B356" s="13">
        <v>46169</v>
      </c>
      <c r="C356" s="13" t="str">
        <f t="shared" si="30"/>
        <v>May</v>
      </c>
      <c r="D356" s="13" t="str">
        <f t="shared" si="31"/>
        <v>2026</v>
      </c>
      <c r="E356" t="s">
        <v>102</v>
      </c>
      <c r="F356" t="s">
        <v>22</v>
      </c>
      <c r="G356" t="s">
        <v>71</v>
      </c>
      <c r="H356" t="s">
        <v>97</v>
      </c>
      <c r="I356" t="s">
        <v>135</v>
      </c>
      <c r="J356" t="s">
        <v>34</v>
      </c>
      <c r="K356" s="5">
        <v>5</v>
      </c>
      <c r="L356" s="3">
        <v>15</v>
      </c>
      <c r="M356">
        <v>1</v>
      </c>
      <c r="N356">
        <v>10</v>
      </c>
      <c r="O356" s="3">
        <v>7</v>
      </c>
      <c r="P356" t="s">
        <v>54</v>
      </c>
      <c r="Q356">
        <v>4</v>
      </c>
      <c r="R356" t="s">
        <v>28</v>
      </c>
      <c r="S356" s="3">
        <f t="shared" si="32"/>
        <v>13.5</v>
      </c>
      <c r="T356" s="3">
        <f t="shared" si="33"/>
        <v>12</v>
      </c>
      <c r="U356" s="3">
        <f t="shared" si="34"/>
        <v>1.5</v>
      </c>
      <c r="V356" s="8">
        <f t="shared" si="35"/>
        <v>0.1111111111111111</v>
      </c>
    </row>
    <row r="357" spans="1:22" x14ac:dyDescent="0.3">
      <c r="A357" t="s">
        <v>673</v>
      </c>
      <c r="B357" s="13">
        <v>46170</v>
      </c>
      <c r="C357" s="13" t="str">
        <f t="shared" si="30"/>
        <v>May</v>
      </c>
      <c r="D357" s="13" t="str">
        <f t="shared" si="31"/>
        <v>2026</v>
      </c>
      <c r="E357" t="s">
        <v>674</v>
      </c>
      <c r="F357" t="s">
        <v>22</v>
      </c>
      <c r="G357" t="s">
        <v>71</v>
      </c>
      <c r="H357" t="s">
        <v>44</v>
      </c>
      <c r="I357" t="s">
        <v>173</v>
      </c>
      <c r="J357" t="s">
        <v>50</v>
      </c>
      <c r="K357" s="5">
        <v>30</v>
      </c>
      <c r="L357" s="3">
        <v>60</v>
      </c>
      <c r="M357">
        <v>4</v>
      </c>
      <c r="N357">
        <v>10</v>
      </c>
      <c r="O357" s="3">
        <v>9</v>
      </c>
      <c r="P357" t="s">
        <v>45</v>
      </c>
      <c r="Q357">
        <v>4</v>
      </c>
      <c r="R357" t="s">
        <v>28</v>
      </c>
      <c r="S357" s="3">
        <f t="shared" si="32"/>
        <v>216</v>
      </c>
      <c r="T357" s="3">
        <f t="shared" si="33"/>
        <v>129</v>
      </c>
      <c r="U357" s="3">
        <f t="shared" si="34"/>
        <v>87</v>
      </c>
      <c r="V357" s="8">
        <f t="shared" si="35"/>
        <v>0.40277777777777779</v>
      </c>
    </row>
    <row r="358" spans="1:22" x14ac:dyDescent="0.3">
      <c r="A358" t="s">
        <v>675</v>
      </c>
      <c r="B358" s="13">
        <v>46171</v>
      </c>
      <c r="C358" s="13" t="str">
        <f t="shared" si="30"/>
        <v>May</v>
      </c>
      <c r="D358" s="13" t="str">
        <f t="shared" si="31"/>
        <v>2026</v>
      </c>
      <c r="E358" t="s">
        <v>499</v>
      </c>
      <c r="F358" t="s">
        <v>22</v>
      </c>
      <c r="G358" t="s">
        <v>23</v>
      </c>
      <c r="H358" t="s">
        <v>68</v>
      </c>
      <c r="I358" t="s">
        <v>118</v>
      </c>
      <c r="J358" t="s">
        <v>34</v>
      </c>
      <c r="K358" s="5">
        <v>18</v>
      </c>
      <c r="L358" s="3">
        <v>45</v>
      </c>
      <c r="M358">
        <v>4</v>
      </c>
      <c r="N358">
        <v>25</v>
      </c>
      <c r="O358" s="3">
        <v>6</v>
      </c>
      <c r="P358" t="s">
        <v>45</v>
      </c>
      <c r="Q358">
        <v>2</v>
      </c>
      <c r="R358" t="s">
        <v>28</v>
      </c>
      <c r="S358" s="3">
        <f t="shared" si="32"/>
        <v>135</v>
      </c>
      <c r="T358" s="3">
        <f t="shared" si="33"/>
        <v>78</v>
      </c>
      <c r="U358" s="3">
        <f t="shared" si="34"/>
        <v>57</v>
      </c>
      <c r="V358" s="8">
        <f t="shared" si="35"/>
        <v>0.42222222222222222</v>
      </c>
    </row>
    <row r="359" spans="1:22" x14ac:dyDescent="0.3">
      <c r="A359" t="s">
        <v>676</v>
      </c>
      <c r="B359" s="13">
        <v>46172</v>
      </c>
      <c r="C359" s="13" t="str">
        <f t="shared" si="30"/>
        <v>May</v>
      </c>
      <c r="D359" s="13" t="str">
        <f t="shared" si="31"/>
        <v>2026</v>
      </c>
      <c r="E359" t="s">
        <v>206</v>
      </c>
      <c r="F359" t="s">
        <v>38</v>
      </c>
      <c r="G359" t="s">
        <v>23</v>
      </c>
      <c r="H359" t="s">
        <v>117</v>
      </c>
      <c r="I359" t="s">
        <v>39</v>
      </c>
      <c r="J359" t="s">
        <v>40</v>
      </c>
      <c r="K359" s="5">
        <v>25</v>
      </c>
      <c r="L359" s="3">
        <v>55</v>
      </c>
      <c r="M359">
        <v>6</v>
      </c>
      <c r="N359">
        <v>0</v>
      </c>
      <c r="O359" s="3">
        <v>6</v>
      </c>
      <c r="P359" t="s">
        <v>45</v>
      </c>
      <c r="Q359">
        <v>5</v>
      </c>
      <c r="R359" t="s">
        <v>28</v>
      </c>
      <c r="S359" s="3">
        <f t="shared" si="32"/>
        <v>330</v>
      </c>
      <c r="T359" s="3">
        <f t="shared" si="33"/>
        <v>156</v>
      </c>
      <c r="U359" s="3">
        <f t="shared" si="34"/>
        <v>174</v>
      </c>
      <c r="V359" s="8">
        <f t="shared" si="35"/>
        <v>0.52727272727272723</v>
      </c>
    </row>
    <row r="360" spans="1:22" x14ac:dyDescent="0.3">
      <c r="A360" t="s">
        <v>677</v>
      </c>
      <c r="B360" s="13">
        <v>46173</v>
      </c>
      <c r="C360" s="13" t="str">
        <f t="shared" si="30"/>
        <v>May</v>
      </c>
      <c r="D360" s="13" t="str">
        <f t="shared" si="31"/>
        <v>2026</v>
      </c>
      <c r="E360" t="s">
        <v>678</v>
      </c>
      <c r="F360" t="s">
        <v>38</v>
      </c>
      <c r="G360" t="s">
        <v>43</v>
      </c>
      <c r="H360" t="s">
        <v>44</v>
      </c>
      <c r="I360" t="s">
        <v>146</v>
      </c>
      <c r="J360" t="s">
        <v>26</v>
      </c>
      <c r="K360" s="5">
        <v>50</v>
      </c>
      <c r="L360" s="3">
        <v>95</v>
      </c>
      <c r="M360">
        <v>3</v>
      </c>
      <c r="N360">
        <v>20</v>
      </c>
      <c r="O360" s="3">
        <v>12</v>
      </c>
      <c r="P360" t="s">
        <v>27</v>
      </c>
      <c r="Q360">
        <v>4</v>
      </c>
      <c r="R360" t="s">
        <v>28</v>
      </c>
      <c r="S360" s="3">
        <f t="shared" si="32"/>
        <v>228</v>
      </c>
      <c r="T360" s="3">
        <f t="shared" si="33"/>
        <v>162</v>
      </c>
      <c r="U360" s="3">
        <f t="shared" si="34"/>
        <v>66</v>
      </c>
      <c r="V360" s="8">
        <f t="shared" si="35"/>
        <v>0.28947368421052633</v>
      </c>
    </row>
    <row r="361" spans="1:22" x14ac:dyDescent="0.3">
      <c r="A361" t="s">
        <v>679</v>
      </c>
      <c r="B361" s="13">
        <v>46174</v>
      </c>
      <c r="C361" s="13" t="str">
        <f t="shared" si="30"/>
        <v>June</v>
      </c>
      <c r="D361" s="13" t="str">
        <f t="shared" si="31"/>
        <v>2026</v>
      </c>
      <c r="E361" t="s">
        <v>680</v>
      </c>
      <c r="F361" t="s">
        <v>22</v>
      </c>
      <c r="G361" t="s">
        <v>23</v>
      </c>
      <c r="H361" t="s">
        <v>48</v>
      </c>
      <c r="I361" t="s">
        <v>61</v>
      </c>
      <c r="J361" t="s">
        <v>26</v>
      </c>
      <c r="K361" s="5">
        <v>90</v>
      </c>
      <c r="L361" s="3">
        <v>160</v>
      </c>
      <c r="M361">
        <v>2</v>
      </c>
      <c r="N361">
        <v>10</v>
      </c>
      <c r="O361" s="3">
        <v>8</v>
      </c>
      <c r="P361" t="s">
        <v>45</v>
      </c>
      <c r="Q361">
        <v>2</v>
      </c>
      <c r="R361" t="s">
        <v>73</v>
      </c>
      <c r="S361" s="3">
        <f t="shared" si="32"/>
        <v>288</v>
      </c>
      <c r="T361" s="3">
        <f t="shared" si="33"/>
        <v>188</v>
      </c>
      <c r="U361" s="3">
        <f t="shared" si="34"/>
        <v>100</v>
      </c>
      <c r="V361" s="8">
        <f t="shared" si="35"/>
        <v>0.34722222222222221</v>
      </c>
    </row>
    <row r="362" spans="1:22" x14ac:dyDescent="0.3">
      <c r="A362" t="s">
        <v>681</v>
      </c>
      <c r="B362" s="13">
        <v>46175</v>
      </c>
      <c r="C362" s="13" t="str">
        <f t="shared" si="30"/>
        <v>June</v>
      </c>
      <c r="D362" s="13" t="str">
        <f t="shared" si="31"/>
        <v>2026</v>
      </c>
      <c r="E362" t="s">
        <v>682</v>
      </c>
      <c r="F362" t="s">
        <v>22</v>
      </c>
      <c r="G362" t="s">
        <v>71</v>
      </c>
      <c r="H362" t="s">
        <v>81</v>
      </c>
      <c r="I362" t="s">
        <v>154</v>
      </c>
      <c r="J362" t="s">
        <v>40</v>
      </c>
      <c r="K362" s="5">
        <v>10</v>
      </c>
      <c r="L362" s="3">
        <v>25</v>
      </c>
      <c r="M362">
        <v>2</v>
      </c>
      <c r="N362">
        <v>20</v>
      </c>
      <c r="O362" s="3">
        <v>10</v>
      </c>
      <c r="P362" t="s">
        <v>54</v>
      </c>
      <c r="Q362">
        <v>3</v>
      </c>
      <c r="R362" t="s">
        <v>28</v>
      </c>
      <c r="S362" s="3">
        <f t="shared" si="32"/>
        <v>40</v>
      </c>
      <c r="T362" s="3">
        <f t="shared" si="33"/>
        <v>30</v>
      </c>
      <c r="U362" s="3">
        <f t="shared" si="34"/>
        <v>10</v>
      </c>
      <c r="V362" s="8">
        <f t="shared" si="35"/>
        <v>0.25</v>
      </c>
    </row>
    <row r="363" spans="1:22" x14ac:dyDescent="0.3">
      <c r="A363" t="s">
        <v>683</v>
      </c>
      <c r="B363" s="13">
        <v>46176</v>
      </c>
      <c r="C363" s="13" t="str">
        <f t="shared" si="30"/>
        <v>June</v>
      </c>
      <c r="D363" s="13" t="str">
        <f t="shared" si="31"/>
        <v>2026</v>
      </c>
      <c r="E363" t="s">
        <v>124</v>
      </c>
      <c r="F363" t="s">
        <v>53</v>
      </c>
      <c r="G363" t="s">
        <v>31</v>
      </c>
      <c r="H363" t="s">
        <v>117</v>
      </c>
      <c r="I363" t="s">
        <v>25</v>
      </c>
      <c r="J363" t="s">
        <v>26</v>
      </c>
      <c r="K363" s="5">
        <v>35</v>
      </c>
      <c r="L363" s="3">
        <v>70</v>
      </c>
      <c r="M363">
        <v>3</v>
      </c>
      <c r="N363">
        <v>20</v>
      </c>
      <c r="O363" s="3">
        <v>12</v>
      </c>
      <c r="P363" t="s">
        <v>35</v>
      </c>
      <c r="Q363">
        <v>6</v>
      </c>
      <c r="R363" t="s">
        <v>28</v>
      </c>
      <c r="S363" s="3">
        <f t="shared" si="32"/>
        <v>168</v>
      </c>
      <c r="T363" s="3">
        <f t="shared" si="33"/>
        <v>117</v>
      </c>
      <c r="U363" s="3">
        <f t="shared" si="34"/>
        <v>51</v>
      </c>
      <c r="V363" s="8">
        <f t="shared" si="35"/>
        <v>0.30357142857142855</v>
      </c>
    </row>
    <row r="364" spans="1:22" x14ac:dyDescent="0.3">
      <c r="A364" t="s">
        <v>684</v>
      </c>
      <c r="B364" s="13">
        <v>46177</v>
      </c>
      <c r="C364" s="13" t="str">
        <f t="shared" si="30"/>
        <v>June</v>
      </c>
      <c r="D364" s="13" t="str">
        <f t="shared" si="31"/>
        <v>2026</v>
      </c>
      <c r="E364" t="s">
        <v>451</v>
      </c>
      <c r="F364" t="s">
        <v>38</v>
      </c>
      <c r="G364" t="s">
        <v>43</v>
      </c>
      <c r="H364" t="s">
        <v>81</v>
      </c>
      <c r="I364" t="s">
        <v>85</v>
      </c>
      <c r="J364" t="s">
        <v>58</v>
      </c>
      <c r="K364" s="5">
        <v>20</v>
      </c>
      <c r="L364" s="3">
        <v>45</v>
      </c>
      <c r="M364">
        <v>2</v>
      </c>
      <c r="N364">
        <v>10</v>
      </c>
      <c r="O364" s="3">
        <v>8</v>
      </c>
      <c r="P364" t="s">
        <v>35</v>
      </c>
      <c r="Q364">
        <v>5</v>
      </c>
      <c r="R364" t="s">
        <v>28</v>
      </c>
      <c r="S364" s="3">
        <f t="shared" si="32"/>
        <v>81</v>
      </c>
      <c r="T364" s="3">
        <f t="shared" si="33"/>
        <v>48</v>
      </c>
      <c r="U364" s="3">
        <f t="shared" si="34"/>
        <v>33</v>
      </c>
      <c r="V364" s="8">
        <f t="shared" si="35"/>
        <v>0.40740740740740738</v>
      </c>
    </row>
    <row r="365" spans="1:22" x14ac:dyDescent="0.3">
      <c r="A365" t="s">
        <v>685</v>
      </c>
      <c r="B365" s="13">
        <v>46178</v>
      </c>
      <c r="C365" s="13" t="str">
        <f t="shared" si="30"/>
        <v>June</v>
      </c>
      <c r="D365" s="13" t="str">
        <f t="shared" si="31"/>
        <v>2026</v>
      </c>
      <c r="E365" t="s">
        <v>686</v>
      </c>
      <c r="F365" t="s">
        <v>22</v>
      </c>
      <c r="G365" t="s">
        <v>23</v>
      </c>
      <c r="H365" t="s">
        <v>64</v>
      </c>
      <c r="I365" t="s">
        <v>316</v>
      </c>
      <c r="J365" t="s">
        <v>40</v>
      </c>
      <c r="K365" s="5">
        <v>20</v>
      </c>
      <c r="L365" s="3">
        <v>50</v>
      </c>
      <c r="M365">
        <v>1</v>
      </c>
      <c r="N365">
        <v>20</v>
      </c>
      <c r="O365" s="3">
        <v>9</v>
      </c>
      <c r="P365" t="s">
        <v>45</v>
      </c>
      <c r="Q365">
        <v>5</v>
      </c>
      <c r="R365" t="s">
        <v>28</v>
      </c>
      <c r="S365" s="3">
        <f t="shared" si="32"/>
        <v>40</v>
      </c>
      <c r="T365" s="3">
        <f t="shared" si="33"/>
        <v>29</v>
      </c>
      <c r="U365" s="3">
        <f t="shared" si="34"/>
        <v>11</v>
      </c>
      <c r="V365" s="8">
        <f t="shared" si="35"/>
        <v>0.27500000000000002</v>
      </c>
    </row>
    <row r="366" spans="1:22" x14ac:dyDescent="0.3">
      <c r="A366" t="s">
        <v>687</v>
      </c>
      <c r="B366" s="13">
        <v>46179</v>
      </c>
      <c r="C366" s="13" t="str">
        <f t="shared" si="30"/>
        <v>June</v>
      </c>
      <c r="D366" s="13" t="str">
        <f t="shared" si="31"/>
        <v>2026</v>
      </c>
      <c r="E366" t="s">
        <v>265</v>
      </c>
      <c r="F366" t="s">
        <v>38</v>
      </c>
      <c r="G366" t="s">
        <v>23</v>
      </c>
      <c r="H366" t="s">
        <v>64</v>
      </c>
      <c r="I366" t="s">
        <v>316</v>
      </c>
      <c r="J366" t="s">
        <v>40</v>
      </c>
      <c r="K366" s="5">
        <v>20</v>
      </c>
      <c r="L366" s="3">
        <v>50</v>
      </c>
      <c r="M366">
        <v>5</v>
      </c>
      <c r="N366">
        <v>15</v>
      </c>
      <c r="O366" s="3">
        <v>15</v>
      </c>
      <c r="P366" t="s">
        <v>35</v>
      </c>
      <c r="Q366">
        <v>5</v>
      </c>
      <c r="R366" t="s">
        <v>28</v>
      </c>
      <c r="S366" s="3">
        <f t="shared" si="32"/>
        <v>212.5</v>
      </c>
      <c r="T366" s="3">
        <f t="shared" si="33"/>
        <v>115</v>
      </c>
      <c r="U366" s="3">
        <f t="shared" si="34"/>
        <v>97.5</v>
      </c>
      <c r="V366" s="8">
        <f t="shared" si="35"/>
        <v>0.45882352941176469</v>
      </c>
    </row>
    <row r="367" spans="1:22" x14ac:dyDescent="0.3">
      <c r="A367" t="s">
        <v>688</v>
      </c>
      <c r="B367" s="13">
        <v>46180</v>
      </c>
      <c r="C367" s="13" t="str">
        <f t="shared" si="30"/>
        <v>June</v>
      </c>
      <c r="D367" s="13" t="str">
        <f t="shared" si="31"/>
        <v>2026</v>
      </c>
      <c r="E367" t="s">
        <v>318</v>
      </c>
      <c r="F367" t="s">
        <v>22</v>
      </c>
      <c r="G367" t="s">
        <v>23</v>
      </c>
      <c r="H367" t="s">
        <v>32</v>
      </c>
      <c r="I367" t="s">
        <v>33</v>
      </c>
      <c r="J367" t="s">
        <v>34</v>
      </c>
      <c r="K367" s="5">
        <v>6</v>
      </c>
      <c r="L367" s="3">
        <v>20</v>
      </c>
      <c r="M367">
        <v>3</v>
      </c>
      <c r="N367">
        <v>0</v>
      </c>
      <c r="O367" s="3">
        <v>6</v>
      </c>
      <c r="P367" t="s">
        <v>54</v>
      </c>
      <c r="Q367">
        <v>4</v>
      </c>
      <c r="R367" t="s">
        <v>28</v>
      </c>
      <c r="S367" s="3">
        <f t="shared" si="32"/>
        <v>60</v>
      </c>
      <c r="T367" s="3">
        <f t="shared" si="33"/>
        <v>24</v>
      </c>
      <c r="U367" s="3">
        <f t="shared" si="34"/>
        <v>36</v>
      </c>
      <c r="V367" s="8">
        <f t="shared" si="35"/>
        <v>0.6</v>
      </c>
    </row>
    <row r="368" spans="1:22" x14ac:dyDescent="0.3">
      <c r="A368" t="s">
        <v>689</v>
      </c>
      <c r="B368" s="13">
        <v>46181</v>
      </c>
      <c r="C368" s="13" t="str">
        <f t="shared" si="30"/>
        <v>June</v>
      </c>
      <c r="D368" s="13" t="str">
        <f t="shared" si="31"/>
        <v>2026</v>
      </c>
      <c r="E368" t="s">
        <v>584</v>
      </c>
      <c r="F368" t="s">
        <v>22</v>
      </c>
      <c r="G368" t="s">
        <v>71</v>
      </c>
      <c r="H368" t="s">
        <v>24</v>
      </c>
      <c r="I368" t="s">
        <v>85</v>
      </c>
      <c r="J368" t="s">
        <v>58</v>
      </c>
      <c r="K368" s="5">
        <v>20</v>
      </c>
      <c r="L368" s="3">
        <v>45</v>
      </c>
      <c r="M368">
        <v>2</v>
      </c>
      <c r="N368">
        <v>10</v>
      </c>
      <c r="O368" s="3">
        <v>7</v>
      </c>
      <c r="P368" t="s">
        <v>35</v>
      </c>
      <c r="Q368">
        <v>5</v>
      </c>
      <c r="R368" t="s">
        <v>202</v>
      </c>
      <c r="S368" s="3">
        <f t="shared" si="32"/>
        <v>81</v>
      </c>
      <c r="T368" s="3">
        <f t="shared" si="33"/>
        <v>47</v>
      </c>
      <c r="U368" s="3">
        <f t="shared" si="34"/>
        <v>34</v>
      </c>
      <c r="V368" s="8">
        <f t="shared" si="35"/>
        <v>0.41975308641975306</v>
      </c>
    </row>
    <row r="369" spans="1:22" x14ac:dyDescent="0.3">
      <c r="A369" t="s">
        <v>690</v>
      </c>
      <c r="B369" s="13">
        <v>46182</v>
      </c>
      <c r="C369" s="13" t="str">
        <f t="shared" si="30"/>
        <v>June</v>
      </c>
      <c r="D369" s="13" t="str">
        <f t="shared" si="31"/>
        <v>2026</v>
      </c>
      <c r="E369" t="s">
        <v>413</v>
      </c>
      <c r="F369" t="s">
        <v>38</v>
      </c>
      <c r="G369" t="s">
        <v>71</v>
      </c>
      <c r="H369" t="s">
        <v>91</v>
      </c>
      <c r="I369" t="s">
        <v>169</v>
      </c>
      <c r="J369" t="s">
        <v>26</v>
      </c>
      <c r="K369" s="5">
        <v>60</v>
      </c>
      <c r="L369" s="3">
        <v>120</v>
      </c>
      <c r="M369">
        <v>4</v>
      </c>
      <c r="N369">
        <v>20</v>
      </c>
      <c r="O369" s="3">
        <v>6</v>
      </c>
      <c r="P369" t="s">
        <v>54</v>
      </c>
      <c r="Q369">
        <v>2</v>
      </c>
      <c r="R369" t="s">
        <v>28</v>
      </c>
      <c r="S369" s="3">
        <f t="shared" si="32"/>
        <v>384</v>
      </c>
      <c r="T369" s="3">
        <f t="shared" si="33"/>
        <v>246</v>
      </c>
      <c r="U369" s="3">
        <f t="shared" si="34"/>
        <v>138</v>
      </c>
      <c r="V369" s="8">
        <f t="shared" si="35"/>
        <v>0.359375</v>
      </c>
    </row>
    <row r="370" spans="1:22" x14ac:dyDescent="0.3">
      <c r="A370" t="s">
        <v>691</v>
      </c>
      <c r="B370" s="13">
        <v>46183</v>
      </c>
      <c r="C370" s="13" t="str">
        <f t="shared" si="30"/>
        <v>June</v>
      </c>
      <c r="D370" s="13" t="str">
        <f t="shared" si="31"/>
        <v>2026</v>
      </c>
      <c r="E370" t="s">
        <v>341</v>
      </c>
      <c r="F370" t="s">
        <v>53</v>
      </c>
      <c r="G370" t="s">
        <v>71</v>
      </c>
      <c r="H370" t="s">
        <v>97</v>
      </c>
      <c r="I370" t="s">
        <v>78</v>
      </c>
      <c r="J370" t="s">
        <v>50</v>
      </c>
      <c r="K370" s="5">
        <v>18</v>
      </c>
      <c r="L370" s="3">
        <v>45</v>
      </c>
      <c r="M370">
        <v>4</v>
      </c>
      <c r="N370">
        <v>0</v>
      </c>
      <c r="O370" s="3">
        <v>5</v>
      </c>
      <c r="P370" t="s">
        <v>54</v>
      </c>
      <c r="Q370">
        <v>2</v>
      </c>
      <c r="R370" t="s">
        <v>28</v>
      </c>
      <c r="S370" s="3">
        <f t="shared" si="32"/>
        <v>180</v>
      </c>
      <c r="T370" s="3">
        <f t="shared" si="33"/>
        <v>77</v>
      </c>
      <c r="U370" s="3">
        <f t="shared" si="34"/>
        <v>103</v>
      </c>
      <c r="V370" s="8">
        <f t="shared" si="35"/>
        <v>0.57222222222222219</v>
      </c>
    </row>
    <row r="371" spans="1:22" x14ac:dyDescent="0.3">
      <c r="A371" t="s">
        <v>692</v>
      </c>
      <c r="B371" s="13">
        <v>46184</v>
      </c>
      <c r="C371" s="13" t="str">
        <f t="shared" si="30"/>
        <v>June</v>
      </c>
      <c r="D371" s="13" t="str">
        <f t="shared" si="31"/>
        <v>2026</v>
      </c>
      <c r="E371" t="s">
        <v>215</v>
      </c>
      <c r="F371" t="s">
        <v>22</v>
      </c>
      <c r="G371" t="s">
        <v>71</v>
      </c>
      <c r="H371" t="s">
        <v>44</v>
      </c>
      <c r="I371" t="s">
        <v>173</v>
      </c>
      <c r="J371" t="s">
        <v>50</v>
      </c>
      <c r="K371" s="5">
        <v>30</v>
      </c>
      <c r="L371" s="3">
        <v>60</v>
      </c>
      <c r="M371">
        <v>1</v>
      </c>
      <c r="N371">
        <v>15</v>
      </c>
      <c r="O371" s="3">
        <v>12</v>
      </c>
      <c r="P371" t="s">
        <v>54</v>
      </c>
      <c r="Q371">
        <v>2</v>
      </c>
      <c r="R371" t="s">
        <v>28</v>
      </c>
      <c r="S371" s="3">
        <f t="shared" si="32"/>
        <v>51</v>
      </c>
      <c r="T371" s="3">
        <f t="shared" si="33"/>
        <v>42</v>
      </c>
      <c r="U371" s="3">
        <f t="shared" si="34"/>
        <v>9</v>
      </c>
      <c r="V371" s="8">
        <f t="shared" si="35"/>
        <v>0.17647058823529413</v>
      </c>
    </row>
    <row r="372" spans="1:22" x14ac:dyDescent="0.3">
      <c r="A372" t="s">
        <v>693</v>
      </c>
      <c r="B372" s="13">
        <v>46185</v>
      </c>
      <c r="C372" s="13" t="str">
        <f t="shared" si="30"/>
        <v>June</v>
      </c>
      <c r="D372" s="13" t="str">
        <f t="shared" si="31"/>
        <v>2026</v>
      </c>
      <c r="E372" t="s">
        <v>694</v>
      </c>
      <c r="F372" t="s">
        <v>38</v>
      </c>
      <c r="G372" t="s">
        <v>71</v>
      </c>
      <c r="H372" t="s">
        <v>81</v>
      </c>
      <c r="I372" t="s">
        <v>135</v>
      </c>
      <c r="J372" t="s">
        <v>34</v>
      </c>
      <c r="K372" s="5">
        <v>5</v>
      </c>
      <c r="L372" s="3">
        <v>15</v>
      </c>
      <c r="M372">
        <v>5</v>
      </c>
      <c r="N372">
        <v>10</v>
      </c>
      <c r="O372" s="3">
        <v>15</v>
      </c>
      <c r="P372" t="s">
        <v>35</v>
      </c>
      <c r="Q372">
        <v>5</v>
      </c>
      <c r="R372" t="s">
        <v>28</v>
      </c>
      <c r="S372" s="3">
        <f t="shared" si="32"/>
        <v>67.5</v>
      </c>
      <c r="T372" s="3">
        <f t="shared" si="33"/>
        <v>40</v>
      </c>
      <c r="U372" s="3">
        <f t="shared" si="34"/>
        <v>27.5</v>
      </c>
      <c r="V372" s="8">
        <f t="shared" si="35"/>
        <v>0.40740740740740738</v>
      </c>
    </row>
    <row r="373" spans="1:22" x14ac:dyDescent="0.3">
      <c r="A373" t="s">
        <v>695</v>
      </c>
      <c r="B373" s="13">
        <v>46186</v>
      </c>
      <c r="C373" s="13" t="str">
        <f t="shared" si="30"/>
        <v>June</v>
      </c>
      <c r="D373" s="13" t="str">
        <f t="shared" si="31"/>
        <v>2026</v>
      </c>
      <c r="E373" t="s">
        <v>696</v>
      </c>
      <c r="F373" t="s">
        <v>38</v>
      </c>
      <c r="G373" t="s">
        <v>23</v>
      </c>
      <c r="H373" t="s">
        <v>117</v>
      </c>
      <c r="I373" t="s">
        <v>152</v>
      </c>
      <c r="J373" t="s">
        <v>58</v>
      </c>
      <c r="K373" s="5">
        <v>45</v>
      </c>
      <c r="L373" s="3">
        <v>80</v>
      </c>
      <c r="M373">
        <v>3</v>
      </c>
      <c r="N373">
        <v>25</v>
      </c>
      <c r="O373" s="3">
        <v>11</v>
      </c>
      <c r="P373" t="s">
        <v>45</v>
      </c>
      <c r="Q373">
        <v>4</v>
      </c>
      <c r="R373" t="s">
        <v>28</v>
      </c>
      <c r="S373" s="3">
        <f t="shared" si="32"/>
        <v>180</v>
      </c>
      <c r="T373" s="3">
        <f t="shared" si="33"/>
        <v>146</v>
      </c>
      <c r="U373" s="3">
        <f t="shared" si="34"/>
        <v>34</v>
      </c>
      <c r="V373" s="8">
        <f t="shared" si="35"/>
        <v>0.18888888888888888</v>
      </c>
    </row>
    <row r="374" spans="1:22" x14ac:dyDescent="0.3">
      <c r="A374" t="s">
        <v>697</v>
      </c>
      <c r="B374" s="13">
        <v>46187</v>
      </c>
      <c r="C374" s="13" t="str">
        <f t="shared" si="30"/>
        <v>June</v>
      </c>
      <c r="D374" s="13" t="str">
        <f t="shared" si="31"/>
        <v>2026</v>
      </c>
      <c r="E374" t="s">
        <v>698</v>
      </c>
      <c r="F374" t="s">
        <v>38</v>
      </c>
      <c r="G374" t="s">
        <v>31</v>
      </c>
      <c r="H374" t="s">
        <v>117</v>
      </c>
      <c r="I374" t="s">
        <v>169</v>
      </c>
      <c r="J374" t="s">
        <v>26</v>
      </c>
      <c r="K374" s="5">
        <v>60</v>
      </c>
      <c r="L374" s="3">
        <v>120</v>
      </c>
      <c r="M374">
        <v>4</v>
      </c>
      <c r="N374">
        <v>10</v>
      </c>
      <c r="O374" s="3">
        <v>17</v>
      </c>
      <c r="P374" t="s">
        <v>45</v>
      </c>
      <c r="Q374">
        <v>4</v>
      </c>
      <c r="R374" t="s">
        <v>28</v>
      </c>
      <c r="S374" s="3">
        <f t="shared" si="32"/>
        <v>432</v>
      </c>
      <c r="T374" s="3">
        <f t="shared" si="33"/>
        <v>257</v>
      </c>
      <c r="U374" s="3">
        <f t="shared" si="34"/>
        <v>175</v>
      </c>
      <c r="V374" s="8">
        <f t="shared" si="35"/>
        <v>0.40509259259259262</v>
      </c>
    </row>
    <row r="375" spans="1:22" x14ac:dyDescent="0.3">
      <c r="A375" t="s">
        <v>699</v>
      </c>
      <c r="B375" s="13">
        <v>46188</v>
      </c>
      <c r="C375" s="13" t="str">
        <f t="shared" si="30"/>
        <v>June</v>
      </c>
      <c r="D375" s="13" t="str">
        <f t="shared" si="31"/>
        <v>2026</v>
      </c>
      <c r="E375" t="s">
        <v>255</v>
      </c>
      <c r="F375" t="s">
        <v>22</v>
      </c>
      <c r="G375" t="s">
        <v>43</v>
      </c>
      <c r="H375" t="s">
        <v>97</v>
      </c>
      <c r="I375" t="s">
        <v>33</v>
      </c>
      <c r="J375" t="s">
        <v>34</v>
      </c>
      <c r="K375" s="5">
        <v>6</v>
      </c>
      <c r="L375" s="3">
        <v>20</v>
      </c>
      <c r="M375">
        <v>1</v>
      </c>
      <c r="N375">
        <v>20</v>
      </c>
      <c r="O375" s="3">
        <v>7</v>
      </c>
      <c r="P375" t="s">
        <v>35</v>
      </c>
      <c r="Q375">
        <v>2</v>
      </c>
      <c r="R375" t="s">
        <v>28</v>
      </c>
      <c r="S375" s="3">
        <f t="shared" si="32"/>
        <v>16</v>
      </c>
      <c r="T375" s="3">
        <f t="shared" si="33"/>
        <v>13</v>
      </c>
      <c r="U375" s="3">
        <f t="shared" si="34"/>
        <v>3</v>
      </c>
      <c r="V375" s="8">
        <f t="shared" si="35"/>
        <v>0.1875</v>
      </c>
    </row>
    <row r="376" spans="1:22" x14ac:dyDescent="0.3">
      <c r="A376" t="s">
        <v>700</v>
      </c>
      <c r="B376" s="13">
        <v>46189</v>
      </c>
      <c r="C376" s="13" t="str">
        <f t="shared" si="30"/>
        <v>June</v>
      </c>
      <c r="D376" s="13" t="str">
        <f t="shared" si="31"/>
        <v>2026</v>
      </c>
      <c r="E376" t="s">
        <v>255</v>
      </c>
      <c r="F376" t="s">
        <v>22</v>
      </c>
      <c r="G376" t="s">
        <v>71</v>
      </c>
      <c r="H376" t="s">
        <v>91</v>
      </c>
      <c r="I376" t="s">
        <v>82</v>
      </c>
      <c r="J376" t="s">
        <v>50</v>
      </c>
      <c r="K376" s="5">
        <v>15</v>
      </c>
      <c r="L376" s="3">
        <v>35</v>
      </c>
      <c r="M376">
        <v>1</v>
      </c>
      <c r="N376">
        <v>20</v>
      </c>
      <c r="O376" s="3">
        <v>10</v>
      </c>
      <c r="P376" t="s">
        <v>54</v>
      </c>
      <c r="Q376">
        <v>2</v>
      </c>
      <c r="R376" t="s">
        <v>28</v>
      </c>
      <c r="S376" s="3">
        <f t="shared" si="32"/>
        <v>28</v>
      </c>
      <c r="T376" s="3">
        <f t="shared" si="33"/>
        <v>25</v>
      </c>
      <c r="U376" s="3">
        <f t="shared" si="34"/>
        <v>3</v>
      </c>
      <c r="V376" s="8">
        <f t="shared" si="35"/>
        <v>0.10714285714285714</v>
      </c>
    </row>
    <row r="377" spans="1:22" x14ac:dyDescent="0.3">
      <c r="A377" t="s">
        <v>701</v>
      </c>
      <c r="B377" s="13">
        <v>46190</v>
      </c>
      <c r="C377" s="13" t="str">
        <f t="shared" si="30"/>
        <v>June</v>
      </c>
      <c r="D377" s="13" t="str">
        <f t="shared" si="31"/>
        <v>2026</v>
      </c>
      <c r="E377" t="s">
        <v>309</v>
      </c>
      <c r="F377" t="s">
        <v>22</v>
      </c>
      <c r="G377" t="s">
        <v>71</v>
      </c>
      <c r="H377" t="s">
        <v>68</v>
      </c>
      <c r="I377" t="s">
        <v>169</v>
      </c>
      <c r="J377" t="s">
        <v>26</v>
      </c>
      <c r="K377" s="5">
        <v>60</v>
      </c>
      <c r="L377" s="3">
        <v>120</v>
      </c>
      <c r="M377">
        <v>1</v>
      </c>
      <c r="N377">
        <v>10</v>
      </c>
      <c r="O377" s="3">
        <v>12</v>
      </c>
      <c r="P377" t="s">
        <v>35</v>
      </c>
      <c r="Q377">
        <v>4</v>
      </c>
      <c r="R377" t="s">
        <v>28</v>
      </c>
      <c r="S377" s="3">
        <f t="shared" si="32"/>
        <v>108</v>
      </c>
      <c r="T377" s="3">
        <f t="shared" si="33"/>
        <v>72</v>
      </c>
      <c r="U377" s="3">
        <f t="shared" si="34"/>
        <v>36</v>
      </c>
      <c r="V377" s="8">
        <f t="shared" si="35"/>
        <v>0.33333333333333331</v>
      </c>
    </row>
    <row r="378" spans="1:22" x14ac:dyDescent="0.3">
      <c r="A378" t="s">
        <v>702</v>
      </c>
      <c r="B378" s="13">
        <v>46191</v>
      </c>
      <c r="C378" s="13" t="str">
        <f t="shared" si="30"/>
        <v>June</v>
      </c>
      <c r="D378" s="13" t="str">
        <f t="shared" si="31"/>
        <v>2026</v>
      </c>
      <c r="E378" t="s">
        <v>158</v>
      </c>
      <c r="F378" t="s">
        <v>22</v>
      </c>
      <c r="G378" t="s">
        <v>23</v>
      </c>
      <c r="H378" t="s">
        <v>81</v>
      </c>
      <c r="I378" t="s">
        <v>61</v>
      </c>
      <c r="J378" t="s">
        <v>26</v>
      </c>
      <c r="K378" s="5">
        <v>90</v>
      </c>
      <c r="L378" s="3">
        <v>160</v>
      </c>
      <c r="M378">
        <v>4</v>
      </c>
      <c r="N378">
        <v>20</v>
      </c>
      <c r="O378" s="3">
        <v>11</v>
      </c>
      <c r="P378" t="s">
        <v>35</v>
      </c>
      <c r="Q378">
        <v>3</v>
      </c>
      <c r="R378" t="s">
        <v>28</v>
      </c>
      <c r="S378" s="3">
        <f t="shared" si="32"/>
        <v>512</v>
      </c>
      <c r="T378" s="3">
        <f t="shared" si="33"/>
        <v>371</v>
      </c>
      <c r="U378" s="3">
        <f t="shared" si="34"/>
        <v>141</v>
      </c>
      <c r="V378" s="8">
        <f t="shared" si="35"/>
        <v>0.275390625</v>
      </c>
    </row>
    <row r="379" spans="1:22" x14ac:dyDescent="0.3">
      <c r="A379" t="s">
        <v>703</v>
      </c>
      <c r="B379" s="13">
        <v>46192</v>
      </c>
      <c r="C379" s="13" t="str">
        <f t="shared" si="30"/>
        <v>June</v>
      </c>
      <c r="D379" s="13" t="str">
        <f t="shared" si="31"/>
        <v>2026</v>
      </c>
      <c r="E379" t="s">
        <v>704</v>
      </c>
      <c r="F379" t="s">
        <v>53</v>
      </c>
      <c r="G379" t="s">
        <v>43</v>
      </c>
      <c r="H379" t="s">
        <v>91</v>
      </c>
      <c r="I379" t="s">
        <v>98</v>
      </c>
      <c r="J379" t="s">
        <v>26</v>
      </c>
      <c r="K379" s="5">
        <v>100</v>
      </c>
      <c r="L379" s="3">
        <v>170</v>
      </c>
      <c r="M379">
        <v>4</v>
      </c>
      <c r="N379">
        <v>25</v>
      </c>
      <c r="O379" s="3">
        <v>9</v>
      </c>
      <c r="P379" t="s">
        <v>45</v>
      </c>
      <c r="Q379">
        <v>2</v>
      </c>
      <c r="R379" t="s">
        <v>28</v>
      </c>
      <c r="S379" s="3">
        <f t="shared" si="32"/>
        <v>510</v>
      </c>
      <c r="T379" s="3">
        <f t="shared" si="33"/>
        <v>409</v>
      </c>
      <c r="U379" s="3">
        <f t="shared" si="34"/>
        <v>101</v>
      </c>
      <c r="V379" s="8">
        <f t="shared" si="35"/>
        <v>0.1980392156862745</v>
      </c>
    </row>
    <row r="380" spans="1:22" x14ac:dyDescent="0.3">
      <c r="A380" t="s">
        <v>705</v>
      </c>
      <c r="B380" s="13">
        <v>46193</v>
      </c>
      <c r="C380" s="13" t="str">
        <f t="shared" si="30"/>
        <v>June</v>
      </c>
      <c r="D380" s="13" t="str">
        <f t="shared" si="31"/>
        <v>2026</v>
      </c>
      <c r="E380" t="s">
        <v>393</v>
      </c>
      <c r="F380" t="s">
        <v>53</v>
      </c>
      <c r="G380" t="s">
        <v>31</v>
      </c>
      <c r="H380" t="s">
        <v>48</v>
      </c>
      <c r="I380" t="s">
        <v>146</v>
      </c>
      <c r="J380" t="s">
        <v>26</v>
      </c>
      <c r="K380" s="5">
        <v>50</v>
      </c>
      <c r="L380" s="3">
        <v>95</v>
      </c>
      <c r="M380">
        <v>2</v>
      </c>
      <c r="N380">
        <v>0</v>
      </c>
      <c r="O380" s="3">
        <v>17</v>
      </c>
      <c r="P380" t="s">
        <v>27</v>
      </c>
      <c r="Q380">
        <v>7</v>
      </c>
      <c r="R380" t="s">
        <v>28</v>
      </c>
      <c r="S380" s="3">
        <f t="shared" si="32"/>
        <v>190</v>
      </c>
      <c r="T380" s="3">
        <f t="shared" si="33"/>
        <v>117</v>
      </c>
      <c r="U380" s="3">
        <f t="shared" si="34"/>
        <v>73</v>
      </c>
      <c r="V380" s="8">
        <f t="shared" si="35"/>
        <v>0.38421052631578945</v>
      </c>
    </row>
    <row r="381" spans="1:22" x14ac:dyDescent="0.3">
      <c r="A381" t="s">
        <v>706</v>
      </c>
      <c r="B381" s="13">
        <v>46194</v>
      </c>
      <c r="C381" s="13" t="str">
        <f t="shared" si="30"/>
        <v>June</v>
      </c>
      <c r="D381" s="13" t="str">
        <f t="shared" si="31"/>
        <v>2026</v>
      </c>
      <c r="E381" t="s">
        <v>139</v>
      </c>
      <c r="F381" t="s">
        <v>22</v>
      </c>
      <c r="G381" t="s">
        <v>31</v>
      </c>
      <c r="H381" t="s">
        <v>32</v>
      </c>
      <c r="I381" t="s">
        <v>173</v>
      </c>
      <c r="J381" t="s">
        <v>50</v>
      </c>
      <c r="K381" s="5">
        <v>30</v>
      </c>
      <c r="L381" s="3">
        <v>60</v>
      </c>
      <c r="M381">
        <v>2</v>
      </c>
      <c r="N381">
        <v>20</v>
      </c>
      <c r="O381" s="3">
        <v>14</v>
      </c>
      <c r="P381" t="s">
        <v>27</v>
      </c>
      <c r="Q381">
        <v>7</v>
      </c>
      <c r="R381" t="s">
        <v>28</v>
      </c>
      <c r="S381" s="3">
        <f t="shared" si="32"/>
        <v>96</v>
      </c>
      <c r="T381" s="3">
        <f t="shared" si="33"/>
        <v>74</v>
      </c>
      <c r="U381" s="3">
        <f t="shared" si="34"/>
        <v>22</v>
      </c>
      <c r="V381" s="8">
        <f t="shared" si="35"/>
        <v>0.22916666666666666</v>
      </c>
    </row>
    <row r="382" spans="1:22" x14ac:dyDescent="0.3">
      <c r="A382" t="s">
        <v>707</v>
      </c>
      <c r="B382" s="13">
        <v>46195</v>
      </c>
      <c r="C382" s="13" t="str">
        <f t="shared" si="30"/>
        <v>June</v>
      </c>
      <c r="D382" s="13" t="str">
        <f t="shared" si="31"/>
        <v>2026</v>
      </c>
      <c r="E382" t="s">
        <v>257</v>
      </c>
      <c r="F382" t="s">
        <v>22</v>
      </c>
      <c r="G382" t="s">
        <v>43</v>
      </c>
      <c r="H382" t="s">
        <v>97</v>
      </c>
      <c r="I382" t="s">
        <v>39</v>
      </c>
      <c r="J382" t="s">
        <v>40</v>
      </c>
      <c r="K382" s="5">
        <v>25</v>
      </c>
      <c r="L382" s="3">
        <v>55</v>
      </c>
      <c r="M382">
        <v>4</v>
      </c>
      <c r="N382">
        <v>15</v>
      </c>
      <c r="O382" s="3">
        <v>9</v>
      </c>
      <c r="P382" t="s">
        <v>35</v>
      </c>
      <c r="Q382">
        <v>5</v>
      </c>
      <c r="R382" t="s">
        <v>28</v>
      </c>
      <c r="S382" s="3">
        <f t="shared" si="32"/>
        <v>187</v>
      </c>
      <c r="T382" s="3">
        <f t="shared" si="33"/>
        <v>109</v>
      </c>
      <c r="U382" s="3">
        <f t="shared" si="34"/>
        <v>78</v>
      </c>
      <c r="V382" s="8">
        <f t="shared" si="35"/>
        <v>0.41711229946524064</v>
      </c>
    </row>
    <row r="383" spans="1:22" x14ac:dyDescent="0.3">
      <c r="A383" t="s">
        <v>708</v>
      </c>
      <c r="B383" s="13">
        <v>46196</v>
      </c>
      <c r="C383" s="13" t="str">
        <f t="shared" si="30"/>
        <v>June</v>
      </c>
      <c r="D383" s="13" t="str">
        <f t="shared" si="31"/>
        <v>2026</v>
      </c>
      <c r="E383" t="s">
        <v>478</v>
      </c>
      <c r="F383" t="s">
        <v>38</v>
      </c>
      <c r="G383" t="s">
        <v>43</v>
      </c>
      <c r="H383" t="s">
        <v>81</v>
      </c>
      <c r="I383" t="s">
        <v>118</v>
      </c>
      <c r="J383" t="s">
        <v>34</v>
      </c>
      <c r="K383" s="5">
        <v>18</v>
      </c>
      <c r="L383" s="3">
        <v>45</v>
      </c>
      <c r="M383">
        <v>5</v>
      </c>
      <c r="N383">
        <v>20</v>
      </c>
      <c r="O383" s="3">
        <v>6</v>
      </c>
      <c r="P383" t="s">
        <v>45</v>
      </c>
      <c r="Q383">
        <v>2</v>
      </c>
      <c r="R383" t="s">
        <v>28</v>
      </c>
      <c r="S383" s="3">
        <f t="shared" si="32"/>
        <v>180</v>
      </c>
      <c r="T383" s="3">
        <f t="shared" si="33"/>
        <v>96</v>
      </c>
      <c r="U383" s="3">
        <f t="shared" si="34"/>
        <v>84</v>
      </c>
      <c r="V383" s="8">
        <f t="shared" si="35"/>
        <v>0.46666666666666667</v>
      </c>
    </row>
    <row r="384" spans="1:22" x14ac:dyDescent="0.3">
      <c r="A384" t="s">
        <v>709</v>
      </c>
      <c r="B384" s="13">
        <v>46197</v>
      </c>
      <c r="C384" s="13" t="str">
        <f t="shared" si="30"/>
        <v>June</v>
      </c>
      <c r="D384" s="13" t="str">
        <f t="shared" si="31"/>
        <v>2026</v>
      </c>
      <c r="E384" t="s">
        <v>710</v>
      </c>
      <c r="F384" t="s">
        <v>53</v>
      </c>
      <c r="G384" t="s">
        <v>23</v>
      </c>
      <c r="H384" t="s">
        <v>24</v>
      </c>
      <c r="I384" t="s">
        <v>125</v>
      </c>
      <c r="J384" t="s">
        <v>50</v>
      </c>
      <c r="K384" s="5">
        <v>4</v>
      </c>
      <c r="L384" s="3">
        <v>15</v>
      </c>
      <c r="M384">
        <v>4</v>
      </c>
      <c r="N384">
        <v>25</v>
      </c>
      <c r="O384" s="3">
        <v>11</v>
      </c>
      <c r="P384" t="s">
        <v>27</v>
      </c>
      <c r="Q384">
        <v>4</v>
      </c>
      <c r="R384" t="s">
        <v>28</v>
      </c>
      <c r="S384" s="3">
        <f t="shared" si="32"/>
        <v>45</v>
      </c>
      <c r="T384" s="3">
        <f t="shared" si="33"/>
        <v>27</v>
      </c>
      <c r="U384" s="3">
        <f t="shared" si="34"/>
        <v>18</v>
      </c>
      <c r="V384" s="8">
        <f t="shared" si="35"/>
        <v>0.4</v>
      </c>
    </row>
    <row r="385" spans="1:22" x14ac:dyDescent="0.3">
      <c r="A385" t="s">
        <v>711</v>
      </c>
      <c r="B385" s="13">
        <v>46198</v>
      </c>
      <c r="C385" s="13" t="str">
        <f t="shared" si="30"/>
        <v>June</v>
      </c>
      <c r="D385" s="13" t="str">
        <f t="shared" si="31"/>
        <v>2026</v>
      </c>
      <c r="E385" t="s">
        <v>662</v>
      </c>
      <c r="F385" t="s">
        <v>22</v>
      </c>
      <c r="G385" t="s">
        <v>71</v>
      </c>
      <c r="H385" t="s">
        <v>64</v>
      </c>
      <c r="I385" t="s">
        <v>65</v>
      </c>
      <c r="J385" t="s">
        <v>58</v>
      </c>
      <c r="K385" s="5">
        <v>120</v>
      </c>
      <c r="L385" s="3">
        <v>180</v>
      </c>
      <c r="M385">
        <v>4</v>
      </c>
      <c r="N385">
        <v>15</v>
      </c>
      <c r="O385" s="3">
        <v>14</v>
      </c>
      <c r="P385" t="s">
        <v>45</v>
      </c>
      <c r="Q385">
        <v>2</v>
      </c>
      <c r="R385" t="s">
        <v>202</v>
      </c>
      <c r="S385" s="3">
        <f t="shared" si="32"/>
        <v>612</v>
      </c>
      <c r="T385" s="3">
        <f t="shared" si="33"/>
        <v>494</v>
      </c>
      <c r="U385" s="3">
        <f t="shared" si="34"/>
        <v>118</v>
      </c>
      <c r="V385" s="8">
        <f t="shared" si="35"/>
        <v>0.19281045751633988</v>
      </c>
    </row>
    <row r="386" spans="1:22" x14ac:dyDescent="0.3">
      <c r="A386" t="s">
        <v>712</v>
      </c>
      <c r="B386" s="13">
        <v>46199</v>
      </c>
      <c r="C386" s="13" t="str">
        <f t="shared" ref="C386:C449" si="36">TEXT(B386,"mmmm")</f>
        <v>June</v>
      </c>
      <c r="D386" s="13" t="str">
        <f t="shared" ref="D386:D449" si="37">TEXT(B386, "yyyy")</f>
        <v>2026</v>
      </c>
      <c r="E386" t="s">
        <v>286</v>
      </c>
      <c r="F386" t="s">
        <v>38</v>
      </c>
      <c r="G386" t="s">
        <v>43</v>
      </c>
      <c r="H386" t="s">
        <v>32</v>
      </c>
      <c r="I386" t="s">
        <v>135</v>
      </c>
      <c r="J386" t="s">
        <v>34</v>
      </c>
      <c r="K386" s="5">
        <v>5</v>
      </c>
      <c r="L386" s="3">
        <v>15</v>
      </c>
      <c r="M386">
        <v>8</v>
      </c>
      <c r="N386">
        <v>15</v>
      </c>
      <c r="O386" s="3">
        <v>14</v>
      </c>
      <c r="P386" t="s">
        <v>54</v>
      </c>
      <c r="Q386">
        <v>4</v>
      </c>
      <c r="R386" t="s">
        <v>28</v>
      </c>
      <c r="S386" s="3">
        <f t="shared" ref="S386:S449" si="38">M386*L386*(1-N386/100)</f>
        <v>102</v>
      </c>
      <c r="T386" s="3">
        <f t="shared" si="33"/>
        <v>54</v>
      </c>
      <c r="U386" s="3">
        <f t="shared" si="34"/>
        <v>48</v>
      </c>
      <c r="V386" s="8">
        <f t="shared" si="35"/>
        <v>0.47058823529411764</v>
      </c>
    </row>
    <row r="387" spans="1:22" x14ac:dyDescent="0.3">
      <c r="A387" t="s">
        <v>713</v>
      </c>
      <c r="B387" s="13">
        <v>46200</v>
      </c>
      <c r="C387" s="13" t="str">
        <f t="shared" si="36"/>
        <v>June</v>
      </c>
      <c r="D387" s="13" t="str">
        <f t="shared" si="37"/>
        <v>2026</v>
      </c>
      <c r="E387" t="s">
        <v>714</v>
      </c>
      <c r="F387" t="s">
        <v>38</v>
      </c>
      <c r="G387" t="s">
        <v>31</v>
      </c>
      <c r="H387" t="s">
        <v>32</v>
      </c>
      <c r="I387" t="s">
        <v>49</v>
      </c>
      <c r="J387" t="s">
        <v>50</v>
      </c>
      <c r="K387" s="5">
        <v>45</v>
      </c>
      <c r="L387" s="3">
        <v>90</v>
      </c>
      <c r="M387">
        <v>6</v>
      </c>
      <c r="N387">
        <v>0</v>
      </c>
      <c r="O387" s="3">
        <v>12</v>
      </c>
      <c r="P387" t="s">
        <v>35</v>
      </c>
      <c r="Q387">
        <v>5</v>
      </c>
      <c r="R387" t="s">
        <v>28</v>
      </c>
      <c r="S387" s="3">
        <f t="shared" si="38"/>
        <v>540</v>
      </c>
      <c r="T387" s="3">
        <f t="shared" ref="T387:T450" si="39">(K387*M387)+O387</f>
        <v>282</v>
      </c>
      <c r="U387" s="3">
        <f t="shared" ref="U387:U450" si="40">S387-T387</f>
        <v>258</v>
      </c>
      <c r="V387" s="8">
        <f t="shared" ref="V387:V450" si="41">IF(S387=0, 0, U387/S387)</f>
        <v>0.4777777777777778</v>
      </c>
    </row>
    <row r="388" spans="1:22" x14ac:dyDescent="0.3">
      <c r="A388" t="s">
        <v>715</v>
      </c>
      <c r="B388" s="13">
        <v>46201</v>
      </c>
      <c r="C388" s="13" t="str">
        <f t="shared" si="36"/>
        <v>June</v>
      </c>
      <c r="D388" s="13" t="str">
        <f t="shared" si="37"/>
        <v>2026</v>
      </c>
      <c r="E388" t="s">
        <v>716</v>
      </c>
      <c r="F388" t="s">
        <v>22</v>
      </c>
      <c r="G388" t="s">
        <v>71</v>
      </c>
      <c r="H388" t="s">
        <v>91</v>
      </c>
      <c r="I388" t="s">
        <v>39</v>
      </c>
      <c r="J388" t="s">
        <v>40</v>
      </c>
      <c r="K388" s="5">
        <v>25</v>
      </c>
      <c r="L388" s="3">
        <v>55</v>
      </c>
      <c r="M388">
        <v>3</v>
      </c>
      <c r="N388">
        <v>20</v>
      </c>
      <c r="O388" s="3">
        <v>8</v>
      </c>
      <c r="P388" t="s">
        <v>27</v>
      </c>
      <c r="Q388">
        <v>5</v>
      </c>
      <c r="R388" t="s">
        <v>28</v>
      </c>
      <c r="S388" s="3">
        <f t="shared" si="38"/>
        <v>132</v>
      </c>
      <c r="T388" s="3">
        <f t="shared" si="39"/>
        <v>83</v>
      </c>
      <c r="U388" s="3">
        <f t="shared" si="40"/>
        <v>49</v>
      </c>
      <c r="V388" s="8">
        <f t="shared" si="41"/>
        <v>0.37121212121212122</v>
      </c>
    </row>
    <row r="389" spans="1:22" x14ac:dyDescent="0.3">
      <c r="A389" t="s">
        <v>717</v>
      </c>
      <c r="B389" s="13">
        <v>46202</v>
      </c>
      <c r="C389" s="13" t="str">
        <f t="shared" si="36"/>
        <v>June</v>
      </c>
      <c r="D389" s="13" t="str">
        <f t="shared" si="37"/>
        <v>2026</v>
      </c>
      <c r="E389" t="s">
        <v>718</v>
      </c>
      <c r="F389" t="s">
        <v>22</v>
      </c>
      <c r="G389" t="s">
        <v>23</v>
      </c>
      <c r="H389" t="s">
        <v>91</v>
      </c>
      <c r="I389" t="s">
        <v>316</v>
      </c>
      <c r="J389" t="s">
        <v>40</v>
      </c>
      <c r="K389" s="5">
        <v>20</v>
      </c>
      <c r="L389" s="3">
        <v>50</v>
      </c>
      <c r="M389">
        <v>2</v>
      </c>
      <c r="N389">
        <v>0</v>
      </c>
      <c r="O389" s="3">
        <v>12</v>
      </c>
      <c r="P389" t="s">
        <v>35</v>
      </c>
      <c r="Q389">
        <v>5</v>
      </c>
      <c r="R389" t="s">
        <v>28</v>
      </c>
      <c r="S389" s="3">
        <f t="shared" si="38"/>
        <v>100</v>
      </c>
      <c r="T389" s="3">
        <f t="shared" si="39"/>
        <v>52</v>
      </c>
      <c r="U389" s="3">
        <f t="shared" si="40"/>
        <v>48</v>
      </c>
      <c r="V389" s="8">
        <f t="shared" si="41"/>
        <v>0.48</v>
      </c>
    </row>
    <row r="390" spans="1:22" x14ac:dyDescent="0.3">
      <c r="A390" t="s">
        <v>719</v>
      </c>
      <c r="B390" s="13">
        <v>46203</v>
      </c>
      <c r="C390" s="13" t="str">
        <f t="shared" si="36"/>
        <v>June</v>
      </c>
      <c r="D390" s="13" t="str">
        <f t="shared" si="37"/>
        <v>2026</v>
      </c>
      <c r="E390" t="s">
        <v>720</v>
      </c>
      <c r="F390" t="s">
        <v>53</v>
      </c>
      <c r="G390" t="s">
        <v>23</v>
      </c>
      <c r="H390" t="s">
        <v>44</v>
      </c>
      <c r="I390" t="s">
        <v>207</v>
      </c>
      <c r="J390" t="s">
        <v>40</v>
      </c>
      <c r="K390" s="5">
        <v>35</v>
      </c>
      <c r="L390" s="3">
        <v>70</v>
      </c>
      <c r="M390">
        <v>1</v>
      </c>
      <c r="N390">
        <v>15</v>
      </c>
      <c r="O390" s="3">
        <v>10</v>
      </c>
      <c r="P390" t="s">
        <v>27</v>
      </c>
      <c r="Q390">
        <v>2</v>
      </c>
      <c r="R390" t="s">
        <v>28</v>
      </c>
      <c r="S390" s="3">
        <f t="shared" si="38"/>
        <v>59.5</v>
      </c>
      <c r="T390" s="3">
        <f t="shared" si="39"/>
        <v>45</v>
      </c>
      <c r="U390" s="3">
        <f t="shared" si="40"/>
        <v>14.5</v>
      </c>
      <c r="V390" s="8">
        <f t="shared" si="41"/>
        <v>0.24369747899159663</v>
      </c>
    </row>
    <row r="391" spans="1:22" x14ac:dyDescent="0.3">
      <c r="A391" t="s">
        <v>721</v>
      </c>
      <c r="B391" s="13">
        <v>46204</v>
      </c>
      <c r="C391" s="13" t="str">
        <f t="shared" si="36"/>
        <v>July</v>
      </c>
      <c r="D391" s="13" t="str">
        <f t="shared" si="37"/>
        <v>2026</v>
      </c>
      <c r="E391" t="s">
        <v>328</v>
      </c>
      <c r="F391" t="s">
        <v>22</v>
      </c>
      <c r="G391" t="s">
        <v>31</v>
      </c>
      <c r="H391" t="s">
        <v>68</v>
      </c>
      <c r="I391" t="s">
        <v>226</v>
      </c>
      <c r="J391" t="s">
        <v>50</v>
      </c>
      <c r="K391" s="5">
        <v>12</v>
      </c>
      <c r="L391" s="3">
        <v>30</v>
      </c>
      <c r="M391">
        <v>4</v>
      </c>
      <c r="N391">
        <v>20</v>
      </c>
      <c r="O391" s="3">
        <v>18</v>
      </c>
      <c r="P391" t="s">
        <v>54</v>
      </c>
      <c r="Q391">
        <v>6</v>
      </c>
      <c r="R391" t="s">
        <v>28</v>
      </c>
      <c r="S391" s="3">
        <f t="shared" si="38"/>
        <v>96</v>
      </c>
      <c r="T391" s="3">
        <f t="shared" si="39"/>
        <v>66</v>
      </c>
      <c r="U391" s="3">
        <f t="shared" si="40"/>
        <v>30</v>
      </c>
      <c r="V391" s="8">
        <f t="shared" si="41"/>
        <v>0.3125</v>
      </c>
    </row>
    <row r="392" spans="1:22" x14ac:dyDescent="0.3">
      <c r="A392" t="s">
        <v>722</v>
      </c>
      <c r="B392" s="13">
        <v>46205</v>
      </c>
      <c r="C392" s="13" t="str">
        <f t="shared" si="36"/>
        <v>July</v>
      </c>
      <c r="D392" s="13" t="str">
        <f t="shared" si="37"/>
        <v>2026</v>
      </c>
      <c r="E392" t="s">
        <v>397</v>
      </c>
      <c r="F392" t="s">
        <v>38</v>
      </c>
      <c r="G392" t="s">
        <v>71</v>
      </c>
      <c r="H392" t="s">
        <v>24</v>
      </c>
      <c r="I392" t="s">
        <v>135</v>
      </c>
      <c r="J392" t="s">
        <v>34</v>
      </c>
      <c r="K392" s="5">
        <v>5</v>
      </c>
      <c r="L392" s="3">
        <v>15</v>
      </c>
      <c r="M392">
        <v>5</v>
      </c>
      <c r="N392">
        <v>25</v>
      </c>
      <c r="O392" s="3">
        <v>15</v>
      </c>
      <c r="P392" t="s">
        <v>35</v>
      </c>
      <c r="Q392">
        <v>3</v>
      </c>
      <c r="R392" t="s">
        <v>28</v>
      </c>
      <c r="S392" s="3">
        <f t="shared" si="38"/>
        <v>56.25</v>
      </c>
      <c r="T392" s="3">
        <f t="shared" si="39"/>
        <v>40</v>
      </c>
      <c r="U392" s="3">
        <f t="shared" si="40"/>
        <v>16.25</v>
      </c>
      <c r="V392" s="8">
        <f t="shared" si="41"/>
        <v>0.28888888888888886</v>
      </c>
    </row>
    <row r="393" spans="1:22" x14ac:dyDescent="0.3">
      <c r="A393" t="s">
        <v>723</v>
      </c>
      <c r="B393" s="13">
        <v>46206</v>
      </c>
      <c r="C393" s="13" t="str">
        <f t="shared" si="36"/>
        <v>July</v>
      </c>
      <c r="D393" s="13" t="str">
        <f t="shared" si="37"/>
        <v>2026</v>
      </c>
      <c r="E393" t="s">
        <v>451</v>
      </c>
      <c r="F393" t="s">
        <v>53</v>
      </c>
      <c r="G393" t="s">
        <v>43</v>
      </c>
      <c r="H393" t="s">
        <v>32</v>
      </c>
      <c r="I393" t="s">
        <v>78</v>
      </c>
      <c r="J393" t="s">
        <v>50</v>
      </c>
      <c r="K393" s="5">
        <v>18</v>
      </c>
      <c r="L393" s="3">
        <v>45</v>
      </c>
      <c r="M393">
        <v>4</v>
      </c>
      <c r="N393">
        <v>15</v>
      </c>
      <c r="O393" s="3">
        <v>7</v>
      </c>
      <c r="P393" t="s">
        <v>45</v>
      </c>
      <c r="Q393">
        <v>4</v>
      </c>
      <c r="R393" t="s">
        <v>28</v>
      </c>
      <c r="S393" s="3">
        <f t="shared" si="38"/>
        <v>153</v>
      </c>
      <c r="T393" s="3">
        <f t="shared" si="39"/>
        <v>79</v>
      </c>
      <c r="U393" s="3">
        <f t="shared" si="40"/>
        <v>74</v>
      </c>
      <c r="V393" s="8">
        <f t="shared" si="41"/>
        <v>0.48366013071895425</v>
      </c>
    </row>
    <row r="394" spans="1:22" x14ac:dyDescent="0.3">
      <c r="A394" t="s">
        <v>724</v>
      </c>
      <c r="B394" s="13">
        <v>46207</v>
      </c>
      <c r="C394" s="13" t="str">
        <f t="shared" si="36"/>
        <v>July</v>
      </c>
      <c r="D394" s="13" t="str">
        <f t="shared" si="37"/>
        <v>2026</v>
      </c>
      <c r="E394" t="s">
        <v>77</v>
      </c>
      <c r="F394" t="s">
        <v>22</v>
      </c>
      <c r="G394" t="s">
        <v>31</v>
      </c>
      <c r="H394" t="s">
        <v>81</v>
      </c>
      <c r="I394" t="s">
        <v>61</v>
      </c>
      <c r="J394" t="s">
        <v>26</v>
      </c>
      <c r="K394" s="5">
        <v>90</v>
      </c>
      <c r="L394" s="3">
        <v>160</v>
      </c>
      <c r="M394">
        <v>4</v>
      </c>
      <c r="N394">
        <v>15</v>
      </c>
      <c r="O394" s="3">
        <v>16</v>
      </c>
      <c r="P394" t="s">
        <v>54</v>
      </c>
      <c r="Q394">
        <v>6</v>
      </c>
      <c r="R394" t="s">
        <v>28</v>
      </c>
      <c r="S394" s="3">
        <f t="shared" si="38"/>
        <v>544</v>
      </c>
      <c r="T394" s="3">
        <f t="shared" si="39"/>
        <v>376</v>
      </c>
      <c r="U394" s="3">
        <f t="shared" si="40"/>
        <v>168</v>
      </c>
      <c r="V394" s="8">
        <f t="shared" si="41"/>
        <v>0.30882352941176472</v>
      </c>
    </row>
    <row r="395" spans="1:22" x14ac:dyDescent="0.3">
      <c r="A395" t="s">
        <v>725</v>
      </c>
      <c r="B395" s="13">
        <v>46208</v>
      </c>
      <c r="C395" s="13" t="str">
        <f t="shared" si="36"/>
        <v>July</v>
      </c>
      <c r="D395" s="13" t="str">
        <f t="shared" si="37"/>
        <v>2026</v>
      </c>
      <c r="E395" t="s">
        <v>364</v>
      </c>
      <c r="F395" t="s">
        <v>38</v>
      </c>
      <c r="G395" t="s">
        <v>71</v>
      </c>
      <c r="H395" t="s">
        <v>97</v>
      </c>
      <c r="I395" t="s">
        <v>154</v>
      </c>
      <c r="J395" t="s">
        <v>40</v>
      </c>
      <c r="K395" s="5">
        <v>10</v>
      </c>
      <c r="L395" s="3">
        <v>25</v>
      </c>
      <c r="M395">
        <v>8</v>
      </c>
      <c r="N395">
        <v>25</v>
      </c>
      <c r="O395" s="3">
        <v>9</v>
      </c>
      <c r="P395" t="s">
        <v>54</v>
      </c>
      <c r="Q395">
        <v>4</v>
      </c>
      <c r="R395" t="s">
        <v>28</v>
      </c>
      <c r="S395" s="3">
        <f t="shared" si="38"/>
        <v>150</v>
      </c>
      <c r="T395" s="3">
        <f t="shared" si="39"/>
        <v>89</v>
      </c>
      <c r="U395" s="3">
        <f t="shared" si="40"/>
        <v>61</v>
      </c>
      <c r="V395" s="8">
        <f t="shared" si="41"/>
        <v>0.40666666666666668</v>
      </c>
    </row>
    <row r="396" spans="1:22" x14ac:dyDescent="0.3">
      <c r="A396" t="s">
        <v>726</v>
      </c>
      <c r="B396" s="13">
        <v>46209</v>
      </c>
      <c r="C396" s="13" t="str">
        <f t="shared" si="36"/>
        <v>July</v>
      </c>
      <c r="D396" s="13" t="str">
        <f t="shared" si="37"/>
        <v>2026</v>
      </c>
      <c r="E396" t="s">
        <v>727</v>
      </c>
      <c r="F396" t="s">
        <v>22</v>
      </c>
      <c r="G396" t="s">
        <v>23</v>
      </c>
      <c r="H396" t="s">
        <v>97</v>
      </c>
      <c r="I396" t="s">
        <v>88</v>
      </c>
      <c r="J396" t="s">
        <v>34</v>
      </c>
      <c r="K396" s="5">
        <v>22</v>
      </c>
      <c r="L396" s="3">
        <v>60</v>
      </c>
      <c r="M396">
        <v>4</v>
      </c>
      <c r="N396">
        <v>15</v>
      </c>
      <c r="O396" s="3">
        <v>11</v>
      </c>
      <c r="P396" t="s">
        <v>27</v>
      </c>
      <c r="Q396">
        <v>3</v>
      </c>
      <c r="R396" t="s">
        <v>28</v>
      </c>
      <c r="S396" s="3">
        <f t="shared" si="38"/>
        <v>204</v>
      </c>
      <c r="T396" s="3">
        <f t="shared" si="39"/>
        <v>99</v>
      </c>
      <c r="U396" s="3">
        <f t="shared" si="40"/>
        <v>105</v>
      </c>
      <c r="V396" s="8">
        <f t="shared" si="41"/>
        <v>0.51470588235294112</v>
      </c>
    </row>
    <row r="397" spans="1:22" x14ac:dyDescent="0.3">
      <c r="A397" t="s">
        <v>728</v>
      </c>
      <c r="B397" s="13">
        <v>46210</v>
      </c>
      <c r="C397" s="13" t="str">
        <f t="shared" si="36"/>
        <v>July</v>
      </c>
      <c r="D397" s="13" t="str">
        <f t="shared" si="37"/>
        <v>2026</v>
      </c>
      <c r="E397" t="s">
        <v>729</v>
      </c>
      <c r="F397" t="s">
        <v>38</v>
      </c>
      <c r="G397" t="s">
        <v>23</v>
      </c>
      <c r="H397" t="s">
        <v>32</v>
      </c>
      <c r="I397" t="s">
        <v>118</v>
      </c>
      <c r="J397" t="s">
        <v>34</v>
      </c>
      <c r="K397" s="5">
        <v>18</v>
      </c>
      <c r="L397" s="3">
        <v>45</v>
      </c>
      <c r="M397">
        <v>3</v>
      </c>
      <c r="N397">
        <v>15</v>
      </c>
      <c r="O397" s="3">
        <v>10</v>
      </c>
      <c r="P397" t="s">
        <v>27</v>
      </c>
      <c r="Q397">
        <v>3</v>
      </c>
      <c r="R397" t="s">
        <v>28</v>
      </c>
      <c r="S397" s="3">
        <f t="shared" si="38"/>
        <v>114.75</v>
      </c>
      <c r="T397" s="3">
        <f t="shared" si="39"/>
        <v>64</v>
      </c>
      <c r="U397" s="3">
        <f t="shared" si="40"/>
        <v>50.75</v>
      </c>
      <c r="V397" s="8">
        <f t="shared" si="41"/>
        <v>0.44226579520697168</v>
      </c>
    </row>
    <row r="398" spans="1:22" x14ac:dyDescent="0.3">
      <c r="A398" t="s">
        <v>730</v>
      </c>
      <c r="B398" s="13">
        <v>46211</v>
      </c>
      <c r="C398" s="13" t="str">
        <f t="shared" si="36"/>
        <v>July</v>
      </c>
      <c r="D398" s="13" t="str">
        <f t="shared" si="37"/>
        <v>2026</v>
      </c>
      <c r="E398" t="s">
        <v>731</v>
      </c>
      <c r="F398" t="s">
        <v>38</v>
      </c>
      <c r="G398" t="s">
        <v>23</v>
      </c>
      <c r="H398" t="s">
        <v>97</v>
      </c>
      <c r="I398" t="s">
        <v>186</v>
      </c>
      <c r="J398" t="s">
        <v>58</v>
      </c>
      <c r="K398" s="5">
        <v>700</v>
      </c>
      <c r="L398" s="3">
        <v>900</v>
      </c>
      <c r="M398">
        <v>4</v>
      </c>
      <c r="N398">
        <v>10</v>
      </c>
      <c r="O398" s="3">
        <v>12</v>
      </c>
      <c r="P398" t="s">
        <v>35</v>
      </c>
      <c r="Q398">
        <v>3</v>
      </c>
      <c r="R398" t="s">
        <v>28</v>
      </c>
      <c r="S398" s="3">
        <f t="shared" si="38"/>
        <v>3240</v>
      </c>
      <c r="T398" s="3">
        <f t="shared" si="39"/>
        <v>2812</v>
      </c>
      <c r="U398" s="3">
        <f t="shared" si="40"/>
        <v>428</v>
      </c>
      <c r="V398" s="8">
        <f t="shared" si="41"/>
        <v>0.13209876543209875</v>
      </c>
    </row>
    <row r="399" spans="1:22" x14ac:dyDescent="0.3">
      <c r="A399" t="s">
        <v>732</v>
      </c>
      <c r="B399" s="13">
        <v>46212</v>
      </c>
      <c r="C399" s="13" t="str">
        <f t="shared" si="36"/>
        <v>July</v>
      </c>
      <c r="D399" s="13" t="str">
        <f t="shared" si="37"/>
        <v>2026</v>
      </c>
      <c r="E399" t="s">
        <v>733</v>
      </c>
      <c r="F399" t="s">
        <v>22</v>
      </c>
      <c r="G399" t="s">
        <v>43</v>
      </c>
      <c r="H399" t="s">
        <v>64</v>
      </c>
      <c r="I399" t="s">
        <v>152</v>
      </c>
      <c r="J399" t="s">
        <v>58</v>
      </c>
      <c r="K399" s="5">
        <v>45</v>
      </c>
      <c r="L399" s="3">
        <v>80</v>
      </c>
      <c r="M399">
        <v>4</v>
      </c>
      <c r="N399">
        <v>0</v>
      </c>
      <c r="O399" s="3">
        <v>9</v>
      </c>
      <c r="P399" t="s">
        <v>54</v>
      </c>
      <c r="Q399">
        <v>3</v>
      </c>
      <c r="R399" t="s">
        <v>28</v>
      </c>
      <c r="S399" s="3">
        <f t="shared" si="38"/>
        <v>320</v>
      </c>
      <c r="T399" s="3">
        <f t="shared" si="39"/>
        <v>189</v>
      </c>
      <c r="U399" s="3">
        <f t="shared" si="40"/>
        <v>131</v>
      </c>
      <c r="V399" s="8">
        <f t="shared" si="41"/>
        <v>0.40937499999999999</v>
      </c>
    </row>
    <row r="400" spans="1:22" x14ac:dyDescent="0.3">
      <c r="A400" t="s">
        <v>734</v>
      </c>
      <c r="B400" s="13">
        <v>46213</v>
      </c>
      <c r="C400" s="13" t="str">
        <f t="shared" si="36"/>
        <v>July</v>
      </c>
      <c r="D400" s="13" t="str">
        <f t="shared" si="37"/>
        <v>2026</v>
      </c>
      <c r="E400" t="s">
        <v>96</v>
      </c>
      <c r="F400" t="s">
        <v>38</v>
      </c>
      <c r="G400" t="s">
        <v>23</v>
      </c>
      <c r="H400" t="s">
        <v>117</v>
      </c>
      <c r="I400" t="s">
        <v>33</v>
      </c>
      <c r="J400" t="s">
        <v>34</v>
      </c>
      <c r="K400" s="5">
        <v>6</v>
      </c>
      <c r="L400" s="3">
        <v>20</v>
      </c>
      <c r="M400">
        <v>2</v>
      </c>
      <c r="N400">
        <v>10</v>
      </c>
      <c r="O400" s="3">
        <v>7</v>
      </c>
      <c r="P400" t="s">
        <v>35</v>
      </c>
      <c r="Q400">
        <v>4</v>
      </c>
      <c r="R400" t="s">
        <v>28</v>
      </c>
      <c r="S400" s="3">
        <f t="shared" si="38"/>
        <v>36</v>
      </c>
      <c r="T400" s="3">
        <f t="shared" si="39"/>
        <v>19</v>
      </c>
      <c r="U400" s="3">
        <f t="shared" si="40"/>
        <v>17</v>
      </c>
      <c r="V400" s="8">
        <f t="shared" si="41"/>
        <v>0.47222222222222221</v>
      </c>
    </row>
    <row r="401" spans="1:22" x14ac:dyDescent="0.3">
      <c r="A401" t="s">
        <v>735</v>
      </c>
      <c r="B401" s="13">
        <v>46214</v>
      </c>
      <c r="C401" s="13" t="str">
        <f t="shared" si="36"/>
        <v>July</v>
      </c>
      <c r="D401" s="13" t="str">
        <f t="shared" si="37"/>
        <v>2026</v>
      </c>
      <c r="E401" t="s">
        <v>356</v>
      </c>
      <c r="F401" t="s">
        <v>22</v>
      </c>
      <c r="G401" t="s">
        <v>23</v>
      </c>
      <c r="H401" t="s">
        <v>44</v>
      </c>
      <c r="I401" t="s">
        <v>61</v>
      </c>
      <c r="J401" t="s">
        <v>26</v>
      </c>
      <c r="K401" s="5">
        <v>90</v>
      </c>
      <c r="L401" s="3">
        <v>160</v>
      </c>
      <c r="M401">
        <v>4</v>
      </c>
      <c r="N401">
        <v>0</v>
      </c>
      <c r="O401" s="3">
        <v>10</v>
      </c>
      <c r="P401" t="s">
        <v>54</v>
      </c>
      <c r="Q401">
        <v>2</v>
      </c>
      <c r="R401" t="s">
        <v>28</v>
      </c>
      <c r="S401" s="3">
        <f t="shared" si="38"/>
        <v>640</v>
      </c>
      <c r="T401" s="3">
        <f t="shared" si="39"/>
        <v>370</v>
      </c>
      <c r="U401" s="3">
        <f t="shared" si="40"/>
        <v>270</v>
      </c>
      <c r="V401" s="8">
        <f t="shared" si="41"/>
        <v>0.421875</v>
      </c>
    </row>
    <row r="402" spans="1:22" x14ac:dyDescent="0.3">
      <c r="A402" t="s">
        <v>736</v>
      </c>
      <c r="B402" s="13">
        <v>46215</v>
      </c>
      <c r="C402" s="13" t="str">
        <f t="shared" si="36"/>
        <v>July</v>
      </c>
      <c r="D402" s="13" t="str">
        <f t="shared" si="37"/>
        <v>2026</v>
      </c>
      <c r="E402" t="s">
        <v>737</v>
      </c>
      <c r="F402" t="s">
        <v>22</v>
      </c>
      <c r="G402" t="s">
        <v>71</v>
      </c>
      <c r="H402" t="s">
        <v>97</v>
      </c>
      <c r="I402" t="s">
        <v>98</v>
      </c>
      <c r="J402" t="s">
        <v>26</v>
      </c>
      <c r="K402" s="5">
        <v>100</v>
      </c>
      <c r="L402" s="3">
        <v>170</v>
      </c>
      <c r="M402">
        <v>3</v>
      </c>
      <c r="N402">
        <v>20</v>
      </c>
      <c r="O402" s="3">
        <v>7</v>
      </c>
      <c r="P402" t="s">
        <v>35</v>
      </c>
      <c r="Q402">
        <v>2</v>
      </c>
      <c r="R402" t="s">
        <v>28</v>
      </c>
      <c r="S402" s="3">
        <f t="shared" si="38"/>
        <v>408</v>
      </c>
      <c r="T402" s="3">
        <f t="shared" si="39"/>
        <v>307</v>
      </c>
      <c r="U402" s="3">
        <f t="shared" si="40"/>
        <v>101</v>
      </c>
      <c r="V402" s="8">
        <f t="shared" si="41"/>
        <v>0.24754901960784315</v>
      </c>
    </row>
    <row r="403" spans="1:22" x14ac:dyDescent="0.3">
      <c r="A403" t="s">
        <v>738</v>
      </c>
      <c r="B403" s="13">
        <v>46216</v>
      </c>
      <c r="C403" s="13" t="str">
        <f t="shared" si="36"/>
        <v>July</v>
      </c>
      <c r="D403" s="13" t="str">
        <f t="shared" si="37"/>
        <v>2026</v>
      </c>
      <c r="E403" t="s">
        <v>336</v>
      </c>
      <c r="F403" t="s">
        <v>22</v>
      </c>
      <c r="G403" t="s">
        <v>43</v>
      </c>
      <c r="H403" t="s">
        <v>48</v>
      </c>
      <c r="I403" t="s">
        <v>316</v>
      </c>
      <c r="J403" t="s">
        <v>40</v>
      </c>
      <c r="K403" s="5">
        <v>20</v>
      </c>
      <c r="L403" s="3">
        <v>50</v>
      </c>
      <c r="M403">
        <v>4</v>
      </c>
      <c r="N403">
        <v>20</v>
      </c>
      <c r="O403" s="3">
        <v>15</v>
      </c>
      <c r="P403" t="s">
        <v>45</v>
      </c>
      <c r="Q403">
        <v>2</v>
      </c>
      <c r="R403" t="s">
        <v>73</v>
      </c>
      <c r="S403" s="3">
        <f t="shared" si="38"/>
        <v>160</v>
      </c>
      <c r="T403" s="3">
        <f t="shared" si="39"/>
        <v>95</v>
      </c>
      <c r="U403" s="3">
        <f t="shared" si="40"/>
        <v>65</v>
      </c>
      <c r="V403" s="8">
        <f t="shared" si="41"/>
        <v>0.40625</v>
      </c>
    </row>
    <row r="404" spans="1:22" x14ac:dyDescent="0.3">
      <c r="A404" t="s">
        <v>739</v>
      </c>
      <c r="B404" s="13">
        <v>46217</v>
      </c>
      <c r="C404" s="13" t="str">
        <f t="shared" si="36"/>
        <v>July</v>
      </c>
      <c r="D404" s="13" t="str">
        <f t="shared" si="37"/>
        <v>2026</v>
      </c>
      <c r="E404" t="s">
        <v>740</v>
      </c>
      <c r="F404" t="s">
        <v>22</v>
      </c>
      <c r="G404" t="s">
        <v>23</v>
      </c>
      <c r="H404" t="s">
        <v>91</v>
      </c>
      <c r="I404" t="s">
        <v>33</v>
      </c>
      <c r="J404" t="s">
        <v>34</v>
      </c>
      <c r="K404" s="5">
        <v>6</v>
      </c>
      <c r="L404" s="3">
        <v>20</v>
      </c>
      <c r="M404">
        <v>2</v>
      </c>
      <c r="N404">
        <v>5</v>
      </c>
      <c r="O404" s="3">
        <v>14</v>
      </c>
      <c r="P404" t="s">
        <v>35</v>
      </c>
      <c r="Q404">
        <v>5</v>
      </c>
      <c r="R404" t="s">
        <v>28</v>
      </c>
      <c r="S404" s="3">
        <f t="shared" si="38"/>
        <v>38</v>
      </c>
      <c r="T404" s="3">
        <f t="shared" si="39"/>
        <v>26</v>
      </c>
      <c r="U404" s="3">
        <f t="shared" si="40"/>
        <v>12</v>
      </c>
      <c r="V404" s="8">
        <f t="shared" si="41"/>
        <v>0.31578947368421051</v>
      </c>
    </row>
    <row r="405" spans="1:22" x14ac:dyDescent="0.3">
      <c r="A405" t="s">
        <v>741</v>
      </c>
      <c r="B405" s="13">
        <v>46218</v>
      </c>
      <c r="C405" s="13" t="str">
        <f t="shared" si="36"/>
        <v>July</v>
      </c>
      <c r="D405" s="13" t="str">
        <f t="shared" si="37"/>
        <v>2026</v>
      </c>
      <c r="E405" t="s">
        <v>649</v>
      </c>
      <c r="F405" t="s">
        <v>38</v>
      </c>
      <c r="G405" t="s">
        <v>31</v>
      </c>
      <c r="H405" t="s">
        <v>91</v>
      </c>
      <c r="I405" t="s">
        <v>85</v>
      </c>
      <c r="J405" t="s">
        <v>58</v>
      </c>
      <c r="K405" s="5">
        <v>20</v>
      </c>
      <c r="L405" s="3">
        <v>45</v>
      </c>
      <c r="M405">
        <v>7</v>
      </c>
      <c r="N405">
        <v>0</v>
      </c>
      <c r="O405" s="3">
        <v>19</v>
      </c>
      <c r="P405" t="s">
        <v>35</v>
      </c>
      <c r="Q405">
        <v>7</v>
      </c>
      <c r="R405" t="s">
        <v>28</v>
      </c>
      <c r="S405" s="3">
        <f t="shared" si="38"/>
        <v>315</v>
      </c>
      <c r="T405" s="3">
        <f t="shared" si="39"/>
        <v>159</v>
      </c>
      <c r="U405" s="3">
        <f t="shared" si="40"/>
        <v>156</v>
      </c>
      <c r="V405" s="8">
        <f t="shared" si="41"/>
        <v>0.49523809523809526</v>
      </c>
    </row>
    <row r="406" spans="1:22" x14ac:dyDescent="0.3">
      <c r="A406" t="s">
        <v>742</v>
      </c>
      <c r="B406" s="13">
        <v>46219</v>
      </c>
      <c r="C406" s="13" t="str">
        <f t="shared" si="36"/>
        <v>July</v>
      </c>
      <c r="D406" s="13" t="str">
        <f t="shared" si="37"/>
        <v>2026</v>
      </c>
      <c r="E406" t="s">
        <v>530</v>
      </c>
      <c r="F406" t="s">
        <v>53</v>
      </c>
      <c r="G406" t="s">
        <v>31</v>
      </c>
      <c r="H406" t="s">
        <v>97</v>
      </c>
      <c r="I406" t="s">
        <v>49</v>
      </c>
      <c r="J406" t="s">
        <v>50</v>
      </c>
      <c r="K406" s="5">
        <v>45</v>
      </c>
      <c r="L406" s="3">
        <v>90</v>
      </c>
      <c r="M406">
        <v>3</v>
      </c>
      <c r="N406">
        <v>20</v>
      </c>
      <c r="O406" s="3">
        <v>16</v>
      </c>
      <c r="P406" t="s">
        <v>45</v>
      </c>
      <c r="Q406">
        <v>4</v>
      </c>
      <c r="R406" t="s">
        <v>28</v>
      </c>
      <c r="S406" s="3">
        <f t="shared" si="38"/>
        <v>216</v>
      </c>
      <c r="T406" s="3">
        <f t="shared" si="39"/>
        <v>151</v>
      </c>
      <c r="U406" s="3">
        <f t="shared" si="40"/>
        <v>65</v>
      </c>
      <c r="V406" s="8">
        <f t="shared" si="41"/>
        <v>0.30092592592592593</v>
      </c>
    </row>
    <row r="407" spans="1:22" x14ac:dyDescent="0.3">
      <c r="A407" t="s">
        <v>743</v>
      </c>
      <c r="B407" s="13">
        <v>46220</v>
      </c>
      <c r="C407" s="13" t="str">
        <f t="shared" si="36"/>
        <v>July</v>
      </c>
      <c r="D407" s="13" t="str">
        <f t="shared" si="37"/>
        <v>2026</v>
      </c>
      <c r="E407" t="s">
        <v>698</v>
      </c>
      <c r="F407" t="s">
        <v>22</v>
      </c>
      <c r="G407" t="s">
        <v>31</v>
      </c>
      <c r="H407" t="s">
        <v>81</v>
      </c>
      <c r="I407" t="s">
        <v>65</v>
      </c>
      <c r="J407" t="s">
        <v>58</v>
      </c>
      <c r="K407" s="5">
        <v>120</v>
      </c>
      <c r="L407" s="3">
        <v>180</v>
      </c>
      <c r="M407">
        <v>3</v>
      </c>
      <c r="N407">
        <v>0</v>
      </c>
      <c r="O407" s="3">
        <v>19</v>
      </c>
      <c r="P407" t="s">
        <v>54</v>
      </c>
      <c r="Q407">
        <v>5</v>
      </c>
      <c r="R407" t="s">
        <v>202</v>
      </c>
      <c r="S407" s="3">
        <f t="shared" si="38"/>
        <v>540</v>
      </c>
      <c r="T407" s="3">
        <f t="shared" si="39"/>
        <v>379</v>
      </c>
      <c r="U407" s="3">
        <f t="shared" si="40"/>
        <v>161</v>
      </c>
      <c r="V407" s="8">
        <f t="shared" si="41"/>
        <v>0.29814814814814816</v>
      </c>
    </row>
    <row r="408" spans="1:22" x14ac:dyDescent="0.3">
      <c r="A408" t="s">
        <v>744</v>
      </c>
      <c r="B408" s="13">
        <v>46221</v>
      </c>
      <c r="C408" s="13" t="str">
        <f t="shared" si="36"/>
        <v>July</v>
      </c>
      <c r="D408" s="13" t="str">
        <f t="shared" si="37"/>
        <v>2026</v>
      </c>
      <c r="E408" t="s">
        <v>505</v>
      </c>
      <c r="F408" t="s">
        <v>53</v>
      </c>
      <c r="G408" t="s">
        <v>31</v>
      </c>
      <c r="H408" t="s">
        <v>68</v>
      </c>
      <c r="I408" t="s">
        <v>33</v>
      </c>
      <c r="J408" t="s">
        <v>34</v>
      </c>
      <c r="K408" s="5">
        <v>6</v>
      </c>
      <c r="L408" s="3">
        <v>20</v>
      </c>
      <c r="M408">
        <v>2</v>
      </c>
      <c r="N408">
        <v>15</v>
      </c>
      <c r="O408" s="3">
        <v>16</v>
      </c>
      <c r="P408" t="s">
        <v>27</v>
      </c>
      <c r="Q408">
        <v>5</v>
      </c>
      <c r="R408" t="s">
        <v>28</v>
      </c>
      <c r="S408" s="3">
        <f t="shared" si="38"/>
        <v>34</v>
      </c>
      <c r="T408" s="3">
        <f t="shared" si="39"/>
        <v>28</v>
      </c>
      <c r="U408" s="3">
        <f t="shared" si="40"/>
        <v>6</v>
      </c>
      <c r="V408" s="8">
        <f t="shared" si="41"/>
        <v>0.17647058823529413</v>
      </c>
    </row>
    <row r="409" spans="1:22" x14ac:dyDescent="0.3">
      <c r="A409" t="s">
        <v>745</v>
      </c>
      <c r="B409" s="13">
        <v>46222</v>
      </c>
      <c r="C409" s="13" t="str">
        <f t="shared" si="36"/>
        <v>July</v>
      </c>
      <c r="D409" s="13" t="str">
        <f t="shared" si="37"/>
        <v>2026</v>
      </c>
      <c r="E409" t="s">
        <v>415</v>
      </c>
      <c r="F409" t="s">
        <v>38</v>
      </c>
      <c r="G409" t="s">
        <v>31</v>
      </c>
      <c r="H409" t="s">
        <v>91</v>
      </c>
      <c r="I409" t="s">
        <v>169</v>
      </c>
      <c r="J409" t="s">
        <v>26</v>
      </c>
      <c r="K409" s="5">
        <v>60</v>
      </c>
      <c r="L409" s="3">
        <v>120</v>
      </c>
      <c r="M409">
        <v>2</v>
      </c>
      <c r="N409">
        <v>25</v>
      </c>
      <c r="O409" s="3">
        <v>17</v>
      </c>
      <c r="P409" t="s">
        <v>45</v>
      </c>
      <c r="Q409">
        <v>6</v>
      </c>
      <c r="R409" t="s">
        <v>28</v>
      </c>
      <c r="S409" s="3">
        <f t="shared" si="38"/>
        <v>180</v>
      </c>
      <c r="T409" s="3">
        <f t="shared" si="39"/>
        <v>137</v>
      </c>
      <c r="U409" s="3">
        <f t="shared" si="40"/>
        <v>43</v>
      </c>
      <c r="V409" s="8">
        <f t="shared" si="41"/>
        <v>0.2388888888888889</v>
      </c>
    </row>
    <row r="410" spans="1:22" x14ac:dyDescent="0.3">
      <c r="A410" t="s">
        <v>746</v>
      </c>
      <c r="B410" s="13">
        <v>46223</v>
      </c>
      <c r="C410" s="13" t="str">
        <f t="shared" si="36"/>
        <v>July</v>
      </c>
      <c r="D410" s="13" t="str">
        <f t="shared" si="37"/>
        <v>2026</v>
      </c>
      <c r="E410" t="s">
        <v>591</v>
      </c>
      <c r="F410" t="s">
        <v>22</v>
      </c>
      <c r="G410" t="s">
        <v>71</v>
      </c>
      <c r="H410" t="s">
        <v>44</v>
      </c>
      <c r="I410" t="s">
        <v>112</v>
      </c>
      <c r="J410" t="s">
        <v>58</v>
      </c>
      <c r="K410" s="5">
        <v>70</v>
      </c>
      <c r="L410" s="3">
        <v>110</v>
      </c>
      <c r="M410">
        <v>4</v>
      </c>
      <c r="N410">
        <v>10</v>
      </c>
      <c r="O410" s="3">
        <v>10</v>
      </c>
      <c r="P410" t="s">
        <v>27</v>
      </c>
      <c r="Q410">
        <v>3</v>
      </c>
      <c r="R410" t="s">
        <v>202</v>
      </c>
      <c r="S410" s="3">
        <f t="shared" si="38"/>
        <v>396</v>
      </c>
      <c r="T410" s="3">
        <f t="shared" si="39"/>
        <v>290</v>
      </c>
      <c r="U410" s="3">
        <f t="shared" si="40"/>
        <v>106</v>
      </c>
      <c r="V410" s="8">
        <f t="shared" si="41"/>
        <v>0.26767676767676768</v>
      </c>
    </row>
    <row r="411" spans="1:22" x14ac:dyDescent="0.3">
      <c r="A411" t="s">
        <v>747</v>
      </c>
      <c r="B411" s="13">
        <v>46224</v>
      </c>
      <c r="C411" s="13" t="str">
        <f t="shared" si="36"/>
        <v>July</v>
      </c>
      <c r="D411" s="13" t="str">
        <f t="shared" si="37"/>
        <v>2026</v>
      </c>
      <c r="E411" t="s">
        <v>84</v>
      </c>
      <c r="F411" t="s">
        <v>38</v>
      </c>
      <c r="G411" t="s">
        <v>31</v>
      </c>
      <c r="H411" t="s">
        <v>48</v>
      </c>
      <c r="I411" t="s">
        <v>226</v>
      </c>
      <c r="J411" t="s">
        <v>50</v>
      </c>
      <c r="K411" s="5">
        <v>12</v>
      </c>
      <c r="L411" s="3">
        <v>30</v>
      </c>
      <c r="M411">
        <v>6</v>
      </c>
      <c r="N411">
        <v>5</v>
      </c>
      <c r="O411" s="3">
        <v>18</v>
      </c>
      <c r="P411" t="s">
        <v>45</v>
      </c>
      <c r="Q411">
        <v>7</v>
      </c>
      <c r="R411" t="s">
        <v>28</v>
      </c>
      <c r="S411" s="3">
        <f t="shared" si="38"/>
        <v>171</v>
      </c>
      <c r="T411" s="3">
        <f t="shared" si="39"/>
        <v>90</v>
      </c>
      <c r="U411" s="3">
        <f t="shared" si="40"/>
        <v>81</v>
      </c>
      <c r="V411" s="8">
        <f t="shared" si="41"/>
        <v>0.47368421052631576</v>
      </c>
    </row>
    <row r="412" spans="1:22" x14ac:dyDescent="0.3">
      <c r="A412" t="s">
        <v>748</v>
      </c>
      <c r="B412" s="13">
        <v>46225</v>
      </c>
      <c r="C412" s="13" t="str">
        <f t="shared" si="36"/>
        <v>July</v>
      </c>
      <c r="D412" s="13" t="str">
        <f t="shared" si="37"/>
        <v>2026</v>
      </c>
      <c r="E412" t="s">
        <v>749</v>
      </c>
      <c r="F412" t="s">
        <v>22</v>
      </c>
      <c r="G412" t="s">
        <v>43</v>
      </c>
      <c r="H412" t="s">
        <v>91</v>
      </c>
      <c r="I412" t="s">
        <v>72</v>
      </c>
      <c r="J412" t="s">
        <v>34</v>
      </c>
      <c r="K412" s="5">
        <v>18</v>
      </c>
      <c r="L412" s="3">
        <v>40</v>
      </c>
      <c r="M412">
        <v>4</v>
      </c>
      <c r="N412">
        <v>5</v>
      </c>
      <c r="O412" s="3">
        <v>13</v>
      </c>
      <c r="P412" t="s">
        <v>54</v>
      </c>
      <c r="Q412">
        <v>3</v>
      </c>
      <c r="R412" t="s">
        <v>28</v>
      </c>
      <c r="S412" s="3">
        <f t="shared" si="38"/>
        <v>152</v>
      </c>
      <c r="T412" s="3">
        <f t="shared" si="39"/>
        <v>85</v>
      </c>
      <c r="U412" s="3">
        <f t="shared" si="40"/>
        <v>67</v>
      </c>
      <c r="V412" s="8">
        <f t="shared" si="41"/>
        <v>0.44078947368421051</v>
      </c>
    </row>
    <row r="413" spans="1:22" x14ac:dyDescent="0.3">
      <c r="A413" t="s">
        <v>750</v>
      </c>
      <c r="B413" s="13">
        <v>46226</v>
      </c>
      <c r="C413" s="13" t="str">
        <f t="shared" si="36"/>
        <v>July</v>
      </c>
      <c r="D413" s="13" t="str">
        <f t="shared" si="37"/>
        <v>2026</v>
      </c>
      <c r="E413" t="s">
        <v>751</v>
      </c>
      <c r="F413" t="s">
        <v>22</v>
      </c>
      <c r="G413" t="s">
        <v>43</v>
      </c>
      <c r="H413" t="s">
        <v>81</v>
      </c>
      <c r="I413" t="s">
        <v>72</v>
      </c>
      <c r="J413" t="s">
        <v>34</v>
      </c>
      <c r="K413" s="5">
        <v>18</v>
      </c>
      <c r="L413" s="3">
        <v>40</v>
      </c>
      <c r="M413">
        <v>4</v>
      </c>
      <c r="N413">
        <v>20</v>
      </c>
      <c r="O413" s="3">
        <v>15</v>
      </c>
      <c r="P413" t="s">
        <v>45</v>
      </c>
      <c r="Q413">
        <v>3</v>
      </c>
      <c r="R413" t="s">
        <v>73</v>
      </c>
      <c r="S413" s="3">
        <f t="shared" si="38"/>
        <v>128</v>
      </c>
      <c r="T413" s="3">
        <f t="shared" si="39"/>
        <v>87</v>
      </c>
      <c r="U413" s="3">
        <f t="shared" si="40"/>
        <v>41</v>
      </c>
      <c r="V413" s="8">
        <f t="shared" si="41"/>
        <v>0.3203125</v>
      </c>
    </row>
    <row r="414" spans="1:22" x14ac:dyDescent="0.3">
      <c r="A414" t="s">
        <v>752</v>
      </c>
      <c r="B414" s="13">
        <v>46227</v>
      </c>
      <c r="C414" s="13" t="str">
        <f t="shared" si="36"/>
        <v>July</v>
      </c>
      <c r="D414" s="13" t="str">
        <f t="shared" si="37"/>
        <v>2026</v>
      </c>
      <c r="E414" t="s">
        <v>84</v>
      </c>
      <c r="F414" t="s">
        <v>53</v>
      </c>
      <c r="G414" t="s">
        <v>31</v>
      </c>
      <c r="H414" t="s">
        <v>44</v>
      </c>
      <c r="I414" t="s">
        <v>207</v>
      </c>
      <c r="J414" t="s">
        <v>40</v>
      </c>
      <c r="K414" s="5">
        <v>35</v>
      </c>
      <c r="L414" s="3">
        <v>70</v>
      </c>
      <c r="M414">
        <v>3</v>
      </c>
      <c r="N414">
        <v>20</v>
      </c>
      <c r="O414" s="3">
        <v>15</v>
      </c>
      <c r="P414" t="s">
        <v>54</v>
      </c>
      <c r="Q414">
        <v>6</v>
      </c>
      <c r="R414" t="s">
        <v>28</v>
      </c>
      <c r="S414" s="3">
        <f t="shared" si="38"/>
        <v>168</v>
      </c>
      <c r="T414" s="3">
        <f t="shared" si="39"/>
        <v>120</v>
      </c>
      <c r="U414" s="3">
        <f t="shared" si="40"/>
        <v>48</v>
      </c>
      <c r="V414" s="8">
        <f t="shared" si="41"/>
        <v>0.2857142857142857</v>
      </c>
    </row>
    <row r="415" spans="1:22" x14ac:dyDescent="0.3">
      <c r="A415" t="s">
        <v>753</v>
      </c>
      <c r="B415" s="13">
        <v>46228</v>
      </c>
      <c r="C415" s="13" t="str">
        <f t="shared" si="36"/>
        <v>July</v>
      </c>
      <c r="D415" s="13" t="str">
        <f t="shared" si="37"/>
        <v>2026</v>
      </c>
      <c r="E415" t="s">
        <v>754</v>
      </c>
      <c r="F415" t="s">
        <v>38</v>
      </c>
      <c r="G415" t="s">
        <v>71</v>
      </c>
      <c r="H415" t="s">
        <v>117</v>
      </c>
      <c r="I415" t="s">
        <v>82</v>
      </c>
      <c r="J415" t="s">
        <v>50</v>
      </c>
      <c r="K415" s="5">
        <v>15</v>
      </c>
      <c r="L415" s="3">
        <v>35</v>
      </c>
      <c r="M415">
        <v>4</v>
      </c>
      <c r="N415">
        <v>20</v>
      </c>
      <c r="O415" s="3">
        <v>8</v>
      </c>
      <c r="P415" t="s">
        <v>27</v>
      </c>
      <c r="Q415">
        <v>4</v>
      </c>
      <c r="R415" t="s">
        <v>28</v>
      </c>
      <c r="S415" s="3">
        <f t="shared" si="38"/>
        <v>112</v>
      </c>
      <c r="T415" s="3">
        <f t="shared" si="39"/>
        <v>68</v>
      </c>
      <c r="U415" s="3">
        <f t="shared" si="40"/>
        <v>44</v>
      </c>
      <c r="V415" s="8">
        <f t="shared" si="41"/>
        <v>0.39285714285714285</v>
      </c>
    </row>
    <row r="416" spans="1:22" x14ac:dyDescent="0.3">
      <c r="A416" t="s">
        <v>755</v>
      </c>
      <c r="B416" s="13">
        <v>46229</v>
      </c>
      <c r="C416" s="13" t="str">
        <f t="shared" si="36"/>
        <v>July</v>
      </c>
      <c r="D416" s="13" t="str">
        <f t="shared" si="37"/>
        <v>2026</v>
      </c>
      <c r="E416" t="s">
        <v>562</v>
      </c>
      <c r="F416" t="s">
        <v>22</v>
      </c>
      <c r="G416" t="s">
        <v>31</v>
      </c>
      <c r="H416" t="s">
        <v>97</v>
      </c>
      <c r="I416" t="s">
        <v>112</v>
      </c>
      <c r="J416" t="s">
        <v>58</v>
      </c>
      <c r="K416" s="5">
        <v>70</v>
      </c>
      <c r="L416" s="3">
        <v>110</v>
      </c>
      <c r="M416">
        <v>4</v>
      </c>
      <c r="N416">
        <v>0</v>
      </c>
      <c r="O416" s="3">
        <v>19</v>
      </c>
      <c r="P416" t="s">
        <v>54</v>
      </c>
      <c r="Q416">
        <v>4</v>
      </c>
      <c r="R416" t="s">
        <v>28</v>
      </c>
      <c r="S416" s="3">
        <f t="shared" si="38"/>
        <v>440</v>
      </c>
      <c r="T416" s="3">
        <f t="shared" si="39"/>
        <v>299</v>
      </c>
      <c r="U416" s="3">
        <f t="shared" si="40"/>
        <v>141</v>
      </c>
      <c r="V416" s="8">
        <f t="shared" si="41"/>
        <v>0.32045454545454544</v>
      </c>
    </row>
    <row r="417" spans="1:22" x14ac:dyDescent="0.3">
      <c r="A417" t="s">
        <v>756</v>
      </c>
      <c r="B417" s="13">
        <v>46230</v>
      </c>
      <c r="C417" s="13" t="str">
        <f t="shared" si="36"/>
        <v>July</v>
      </c>
      <c r="D417" s="13" t="str">
        <f t="shared" si="37"/>
        <v>2026</v>
      </c>
      <c r="E417" t="s">
        <v>757</v>
      </c>
      <c r="F417" t="s">
        <v>22</v>
      </c>
      <c r="G417" t="s">
        <v>71</v>
      </c>
      <c r="H417" t="s">
        <v>81</v>
      </c>
      <c r="I417" t="s">
        <v>49</v>
      </c>
      <c r="J417" t="s">
        <v>50</v>
      </c>
      <c r="K417" s="5">
        <v>45</v>
      </c>
      <c r="L417" s="3">
        <v>90</v>
      </c>
      <c r="M417">
        <v>2</v>
      </c>
      <c r="N417">
        <v>10</v>
      </c>
      <c r="O417" s="3">
        <v>12</v>
      </c>
      <c r="P417" t="s">
        <v>54</v>
      </c>
      <c r="Q417">
        <v>4</v>
      </c>
      <c r="R417" t="s">
        <v>28</v>
      </c>
      <c r="S417" s="3">
        <f t="shared" si="38"/>
        <v>162</v>
      </c>
      <c r="T417" s="3">
        <f t="shared" si="39"/>
        <v>102</v>
      </c>
      <c r="U417" s="3">
        <f t="shared" si="40"/>
        <v>60</v>
      </c>
      <c r="V417" s="8">
        <f t="shared" si="41"/>
        <v>0.37037037037037035</v>
      </c>
    </row>
    <row r="418" spans="1:22" x14ac:dyDescent="0.3">
      <c r="A418" t="s">
        <v>758</v>
      </c>
      <c r="B418" s="13">
        <v>46231</v>
      </c>
      <c r="C418" s="13" t="str">
        <f t="shared" si="36"/>
        <v>July</v>
      </c>
      <c r="D418" s="13" t="str">
        <f t="shared" si="37"/>
        <v>2026</v>
      </c>
      <c r="E418" t="s">
        <v>759</v>
      </c>
      <c r="F418" t="s">
        <v>22</v>
      </c>
      <c r="G418" t="s">
        <v>43</v>
      </c>
      <c r="H418" t="s">
        <v>24</v>
      </c>
      <c r="I418" t="s">
        <v>154</v>
      </c>
      <c r="J418" t="s">
        <v>40</v>
      </c>
      <c r="K418" s="5">
        <v>10</v>
      </c>
      <c r="L418" s="3">
        <v>25</v>
      </c>
      <c r="M418">
        <v>3</v>
      </c>
      <c r="N418">
        <v>15</v>
      </c>
      <c r="O418" s="3">
        <v>13</v>
      </c>
      <c r="P418" t="s">
        <v>45</v>
      </c>
      <c r="Q418">
        <v>5</v>
      </c>
      <c r="R418" t="s">
        <v>28</v>
      </c>
      <c r="S418" s="3">
        <f t="shared" si="38"/>
        <v>63.75</v>
      </c>
      <c r="T418" s="3">
        <f t="shared" si="39"/>
        <v>43</v>
      </c>
      <c r="U418" s="3">
        <f t="shared" si="40"/>
        <v>20.75</v>
      </c>
      <c r="V418" s="8">
        <f t="shared" si="41"/>
        <v>0.32549019607843138</v>
      </c>
    </row>
    <row r="419" spans="1:22" x14ac:dyDescent="0.3">
      <c r="A419" t="s">
        <v>760</v>
      </c>
      <c r="B419" s="13">
        <v>46232</v>
      </c>
      <c r="C419" s="13" t="str">
        <f t="shared" si="36"/>
        <v>July</v>
      </c>
      <c r="D419" s="13" t="str">
        <f t="shared" si="37"/>
        <v>2026</v>
      </c>
      <c r="E419" t="s">
        <v>761</v>
      </c>
      <c r="F419" t="s">
        <v>22</v>
      </c>
      <c r="G419" t="s">
        <v>71</v>
      </c>
      <c r="H419" t="s">
        <v>68</v>
      </c>
      <c r="I419" t="s">
        <v>85</v>
      </c>
      <c r="J419" t="s">
        <v>58</v>
      </c>
      <c r="K419" s="5">
        <v>20</v>
      </c>
      <c r="L419" s="3">
        <v>45</v>
      </c>
      <c r="M419">
        <v>3</v>
      </c>
      <c r="N419">
        <v>15</v>
      </c>
      <c r="O419" s="3">
        <v>7</v>
      </c>
      <c r="P419" t="s">
        <v>35</v>
      </c>
      <c r="Q419">
        <v>4</v>
      </c>
      <c r="R419" t="s">
        <v>28</v>
      </c>
      <c r="S419" s="3">
        <f t="shared" si="38"/>
        <v>114.75</v>
      </c>
      <c r="T419" s="3">
        <f t="shared" si="39"/>
        <v>67</v>
      </c>
      <c r="U419" s="3">
        <f t="shared" si="40"/>
        <v>47.75</v>
      </c>
      <c r="V419" s="8">
        <f t="shared" si="41"/>
        <v>0.41612200435729846</v>
      </c>
    </row>
    <row r="420" spans="1:22" x14ac:dyDescent="0.3">
      <c r="A420" t="s">
        <v>762</v>
      </c>
      <c r="B420" s="13">
        <v>46233</v>
      </c>
      <c r="C420" s="13" t="str">
        <f t="shared" si="36"/>
        <v>July</v>
      </c>
      <c r="D420" s="13" t="str">
        <f t="shared" si="37"/>
        <v>2026</v>
      </c>
      <c r="E420" t="s">
        <v>522</v>
      </c>
      <c r="F420" t="s">
        <v>22</v>
      </c>
      <c r="G420" t="s">
        <v>23</v>
      </c>
      <c r="H420" t="s">
        <v>97</v>
      </c>
      <c r="I420" t="s">
        <v>132</v>
      </c>
      <c r="J420" t="s">
        <v>40</v>
      </c>
      <c r="K420" s="5">
        <v>18</v>
      </c>
      <c r="L420" s="3">
        <v>40</v>
      </c>
      <c r="M420">
        <v>1</v>
      </c>
      <c r="N420">
        <v>5</v>
      </c>
      <c r="O420" s="3">
        <v>14</v>
      </c>
      <c r="P420" t="s">
        <v>35</v>
      </c>
      <c r="Q420">
        <v>3</v>
      </c>
      <c r="R420" t="s">
        <v>28</v>
      </c>
      <c r="S420" s="3">
        <f t="shared" si="38"/>
        <v>38</v>
      </c>
      <c r="T420" s="3">
        <f t="shared" si="39"/>
        <v>32</v>
      </c>
      <c r="U420" s="3">
        <f t="shared" si="40"/>
        <v>6</v>
      </c>
      <c r="V420" s="8">
        <f t="shared" si="41"/>
        <v>0.15789473684210525</v>
      </c>
    </row>
    <row r="421" spans="1:22" x14ac:dyDescent="0.3">
      <c r="A421" t="s">
        <v>763</v>
      </c>
      <c r="B421" s="13">
        <v>46234</v>
      </c>
      <c r="C421" s="13" t="str">
        <f t="shared" si="36"/>
        <v>July</v>
      </c>
      <c r="D421" s="13" t="str">
        <f t="shared" si="37"/>
        <v>2026</v>
      </c>
      <c r="E421" t="s">
        <v>384</v>
      </c>
      <c r="F421" t="s">
        <v>22</v>
      </c>
      <c r="G421" t="s">
        <v>23</v>
      </c>
      <c r="H421" t="s">
        <v>68</v>
      </c>
      <c r="I421" t="s">
        <v>226</v>
      </c>
      <c r="J421" t="s">
        <v>50</v>
      </c>
      <c r="K421" s="5">
        <v>12</v>
      </c>
      <c r="L421" s="3">
        <v>30</v>
      </c>
      <c r="M421">
        <v>4</v>
      </c>
      <c r="N421">
        <v>0</v>
      </c>
      <c r="O421" s="3">
        <v>14</v>
      </c>
      <c r="P421" t="s">
        <v>35</v>
      </c>
      <c r="Q421">
        <v>3</v>
      </c>
      <c r="R421" t="s">
        <v>28</v>
      </c>
      <c r="S421" s="3">
        <f t="shared" si="38"/>
        <v>120</v>
      </c>
      <c r="T421" s="3">
        <f t="shared" si="39"/>
        <v>62</v>
      </c>
      <c r="U421" s="3">
        <f t="shared" si="40"/>
        <v>58</v>
      </c>
      <c r="V421" s="8">
        <f t="shared" si="41"/>
        <v>0.48333333333333334</v>
      </c>
    </row>
    <row r="422" spans="1:22" x14ac:dyDescent="0.3">
      <c r="A422" t="s">
        <v>764</v>
      </c>
      <c r="B422" s="13">
        <v>46235</v>
      </c>
      <c r="C422" s="13" t="str">
        <f t="shared" si="36"/>
        <v>August</v>
      </c>
      <c r="D422" s="13" t="str">
        <f t="shared" si="37"/>
        <v>2026</v>
      </c>
      <c r="E422" t="s">
        <v>522</v>
      </c>
      <c r="F422" t="s">
        <v>53</v>
      </c>
      <c r="G422" t="s">
        <v>23</v>
      </c>
      <c r="H422" t="s">
        <v>44</v>
      </c>
      <c r="I422" t="s">
        <v>72</v>
      </c>
      <c r="J422" t="s">
        <v>34</v>
      </c>
      <c r="K422" s="5">
        <v>18</v>
      </c>
      <c r="L422" s="3">
        <v>40</v>
      </c>
      <c r="M422">
        <v>4</v>
      </c>
      <c r="N422">
        <v>25</v>
      </c>
      <c r="O422" s="3">
        <v>13</v>
      </c>
      <c r="P422" t="s">
        <v>27</v>
      </c>
      <c r="Q422">
        <v>2</v>
      </c>
      <c r="R422" t="s">
        <v>28</v>
      </c>
      <c r="S422" s="3">
        <f t="shared" si="38"/>
        <v>120</v>
      </c>
      <c r="T422" s="3">
        <f t="shared" si="39"/>
        <v>85</v>
      </c>
      <c r="U422" s="3">
        <f t="shared" si="40"/>
        <v>35</v>
      </c>
      <c r="V422" s="8">
        <f t="shared" si="41"/>
        <v>0.29166666666666669</v>
      </c>
    </row>
    <row r="423" spans="1:22" x14ac:dyDescent="0.3">
      <c r="A423" t="s">
        <v>765</v>
      </c>
      <c r="B423" s="13">
        <v>46236</v>
      </c>
      <c r="C423" s="13" t="str">
        <f t="shared" si="36"/>
        <v>August</v>
      </c>
      <c r="D423" s="13" t="str">
        <f t="shared" si="37"/>
        <v>2026</v>
      </c>
      <c r="E423" t="s">
        <v>766</v>
      </c>
      <c r="F423" t="s">
        <v>38</v>
      </c>
      <c r="G423" t="s">
        <v>31</v>
      </c>
      <c r="H423" t="s">
        <v>68</v>
      </c>
      <c r="I423" t="s">
        <v>207</v>
      </c>
      <c r="J423" t="s">
        <v>40</v>
      </c>
      <c r="K423" s="5">
        <v>35</v>
      </c>
      <c r="L423" s="3">
        <v>70</v>
      </c>
      <c r="M423">
        <v>5</v>
      </c>
      <c r="N423">
        <v>20</v>
      </c>
      <c r="O423" s="3">
        <v>18</v>
      </c>
      <c r="P423" t="s">
        <v>45</v>
      </c>
      <c r="Q423">
        <v>5</v>
      </c>
      <c r="R423" t="s">
        <v>28</v>
      </c>
      <c r="S423" s="3">
        <f t="shared" si="38"/>
        <v>280</v>
      </c>
      <c r="T423" s="3">
        <f t="shared" si="39"/>
        <v>193</v>
      </c>
      <c r="U423" s="3">
        <f t="shared" si="40"/>
        <v>87</v>
      </c>
      <c r="V423" s="8">
        <f t="shared" si="41"/>
        <v>0.31071428571428572</v>
      </c>
    </row>
    <row r="424" spans="1:22" x14ac:dyDescent="0.3">
      <c r="A424" t="s">
        <v>767</v>
      </c>
      <c r="B424" s="13">
        <v>46237</v>
      </c>
      <c r="C424" s="13" t="str">
        <f t="shared" si="36"/>
        <v>August</v>
      </c>
      <c r="D424" s="13" t="str">
        <f t="shared" si="37"/>
        <v>2026</v>
      </c>
      <c r="E424" t="s">
        <v>382</v>
      </c>
      <c r="F424" t="s">
        <v>53</v>
      </c>
      <c r="G424" t="s">
        <v>31</v>
      </c>
      <c r="H424" t="s">
        <v>81</v>
      </c>
      <c r="I424" t="s">
        <v>65</v>
      </c>
      <c r="J424" t="s">
        <v>58</v>
      </c>
      <c r="K424" s="5">
        <v>120</v>
      </c>
      <c r="L424" s="3">
        <v>180</v>
      </c>
      <c r="M424">
        <v>3</v>
      </c>
      <c r="N424">
        <v>10</v>
      </c>
      <c r="O424" s="3">
        <v>17</v>
      </c>
      <c r="P424" t="s">
        <v>27</v>
      </c>
      <c r="Q424">
        <v>7</v>
      </c>
      <c r="R424" t="s">
        <v>28</v>
      </c>
      <c r="S424" s="3">
        <f t="shared" si="38"/>
        <v>486</v>
      </c>
      <c r="T424" s="3">
        <f t="shared" si="39"/>
        <v>377</v>
      </c>
      <c r="U424" s="3">
        <f t="shared" si="40"/>
        <v>109</v>
      </c>
      <c r="V424" s="8">
        <f t="shared" si="41"/>
        <v>0.22427983539094651</v>
      </c>
    </row>
    <row r="425" spans="1:22" x14ac:dyDescent="0.3">
      <c r="A425" t="s">
        <v>768</v>
      </c>
      <c r="B425" s="13">
        <v>46238</v>
      </c>
      <c r="C425" s="13" t="str">
        <f t="shared" si="36"/>
        <v>August</v>
      </c>
      <c r="D425" s="13" t="str">
        <f t="shared" si="37"/>
        <v>2026</v>
      </c>
      <c r="E425" t="s">
        <v>769</v>
      </c>
      <c r="F425" t="s">
        <v>22</v>
      </c>
      <c r="G425" t="s">
        <v>31</v>
      </c>
      <c r="H425" t="s">
        <v>32</v>
      </c>
      <c r="I425" t="s">
        <v>88</v>
      </c>
      <c r="J425" t="s">
        <v>34</v>
      </c>
      <c r="K425" s="5">
        <v>22</v>
      </c>
      <c r="L425" s="3">
        <v>60</v>
      </c>
      <c r="M425">
        <v>3</v>
      </c>
      <c r="N425">
        <v>20</v>
      </c>
      <c r="O425" s="3">
        <v>16</v>
      </c>
      <c r="P425" t="s">
        <v>27</v>
      </c>
      <c r="Q425">
        <v>4</v>
      </c>
      <c r="R425" t="s">
        <v>28</v>
      </c>
      <c r="S425" s="3">
        <f t="shared" si="38"/>
        <v>144</v>
      </c>
      <c r="T425" s="3">
        <f t="shared" si="39"/>
        <v>82</v>
      </c>
      <c r="U425" s="3">
        <f t="shared" si="40"/>
        <v>62</v>
      </c>
      <c r="V425" s="8">
        <f t="shared" si="41"/>
        <v>0.43055555555555558</v>
      </c>
    </row>
    <row r="426" spans="1:22" x14ac:dyDescent="0.3">
      <c r="A426" t="s">
        <v>770</v>
      </c>
      <c r="B426" s="13">
        <v>46239</v>
      </c>
      <c r="C426" s="13" t="str">
        <f t="shared" si="36"/>
        <v>August</v>
      </c>
      <c r="D426" s="13" t="str">
        <f t="shared" si="37"/>
        <v>2026</v>
      </c>
      <c r="E426" t="s">
        <v>771</v>
      </c>
      <c r="F426" t="s">
        <v>22</v>
      </c>
      <c r="G426" t="s">
        <v>23</v>
      </c>
      <c r="H426" t="s">
        <v>32</v>
      </c>
      <c r="I426" t="s">
        <v>169</v>
      </c>
      <c r="J426" t="s">
        <v>26</v>
      </c>
      <c r="K426" s="5">
        <v>60</v>
      </c>
      <c r="L426" s="3">
        <v>120</v>
      </c>
      <c r="M426">
        <v>4</v>
      </c>
      <c r="N426">
        <v>25</v>
      </c>
      <c r="O426" s="3">
        <v>7</v>
      </c>
      <c r="P426" t="s">
        <v>54</v>
      </c>
      <c r="Q426">
        <v>2</v>
      </c>
      <c r="R426" t="s">
        <v>28</v>
      </c>
      <c r="S426" s="3">
        <f t="shared" si="38"/>
        <v>360</v>
      </c>
      <c r="T426" s="3">
        <f t="shared" si="39"/>
        <v>247</v>
      </c>
      <c r="U426" s="3">
        <f t="shared" si="40"/>
        <v>113</v>
      </c>
      <c r="V426" s="8">
        <f t="shared" si="41"/>
        <v>0.31388888888888888</v>
      </c>
    </row>
    <row r="427" spans="1:22" x14ac:dyDescent="0.3">
      <c r="A427" t="s">
        <v>772</v>
      </c>
      <c r="B427" s="13">
        <v>46240</v>
      </c>
      <c r="C427" s="13" t="str">
        <f t="shared" si="36"/>
        <v>August</v>
      </c>
      <c r="D427" s="13" t="str">
        <f t="shared" si="37"/>
        <v>2026</v>
      </c>
      <c r="E427" t="s">
        <v>358</v>
      </c>
      <c r="F427" t="s">
        <v>22</v>
      </c>
      <c r="G427" t="s">
        <v>43</v>
      </c>
      <c r="H427" t="s">
        <v>44</v>
      </c>
      <c r="I427" t="s">
        <v>25</v>
      </c>
      <c r="J427" t="s">
        <v>26</v>
      </c>
      <c r="K427" s="5">
        <v>35</v>
      </c>
      <c r="L427" s="3">
        <v>70</v>
      </c>
      <c r="M427">
        <v>2</v>
      </c>
      <c r="N427">
        <v>5</v>
      </c>
      <c r="O427" s="3">
        <v>7</v>
      </c>
      <c r="P427" t="s">
        <v>35</v>
      </c>
      <c r="Q427">
        <v>3</v>
      </c>
      <c r="R427" t="s">
        <v>28</v>
      </c>
      <c r="S427" s="3">
        <f t="shared" si="38"/>
        <v>133</v>
      </c>
      <c r="T427" s="3">
        <f t="shared" si="39"/>
        <v>77</v>
      </c>
      <c r="U427" s="3">
        <f t="shared" si="40"/>
        <v>56</v>
      </c>
      <c r="V427" s="8">
        <f t="shared" si="41"/>
        <v>0.42105263157894735</v>
      </c>
    </row>
    <row r="428" spans="1:22" x14ac:dyDescent="0.3">
      <c r="A428" t="s">
        <v>773</v>
      </c>
      <c r="B428" s="13">
        <v>46241</v>
      </c>
      <c r="C428" s="13" t="str">
        <f t="shared" si="36"/>
        <v>August</v>
      </c>
      <c r="D428" s="13" t="str">
        <f t="shared" si="37"/>
        <v>2026</v>
      </c>
      <c r="E428" t="s">
        <v>637</v>
      </c>
      <c r="F428" t="s">
        <v>22</v>
      </c>
      <c r="G428" t="s">
        <v>31</v>
      </c>
      <c r="H428" t="s">
        <v>64</v>
      </c>
      <c r="I428" t="s">
        <v>78</v>
      </c>
      <c r="J428" t="s">
        <v>50</v>
      </c>
      <c r="K428" s="5">
        <v>18</v>
      </c>
      <c r="L428" s="3">
        <v>45</v>
      </c>
      <c r="M428">
        <v>1</v>
      </c>
      <c r="N428">
        <v>15</v>
      </c>
      <c r="O428" s="3">
        <v>17</v>
      </c>
      <c r="P428" t="s">
        <v>54</v>
      </c>
      <c r="Q428">
        <v>6</v>
      </c>
      <c r="R428" t="s">
        <v>28</v>
      </c>
      <c r="S428" s="3">
        <f t="shared" si="38"/>
        <v>38.25</v>
      </c>
      <c r="T428" s="3">
        <f t="shared" si="39"/>
        <v>35</v>
      </c>
      <c r="U428" s="3">
        <f t="shared" si="40"/>
        <v>3.25</v>
      </c>
      <c r="V428" s="8">
        <f t="shared" si="41"/>
        <v>8.4967320261437912E-2</v>
      </c>
    </row>
    <row r="429" spans="1:22" x14ac:dyDescent="0.3">
      <c r="A429" t="s">
        <v>774</v>
      </c>
      <c r="B429" s="13">
        <v>46242</v>
      </c>
      <c r="C429" s="13" t="str">
        <f t="shared" si="36"/>
        <v>August</v>
      </c>
      <c r="D429" s="13" t="str">
        <f t="shared" si="37"/>
        <v>2026</v>
      </c>
      <c r="E429" t="s">
        <v>183</v>
      </c>
      <c r="F429" t="s">
        <v>22</v>
      </c>
      <c r="G429" t="s">
        <v>71</v>
      </c>
      <c r="H429" t="s">
        <v>91</v>
      </c>
      <c r="I429" t="s">
        <v>72</v>
      </c>
      <c r="J429" t="s">
        <v>34</v>
      </c>
      <c r="K429" s="5">
        <v>18</v>
      </c>
      <c r="L429" s="3">
        <v>40</v>
      </c>
      <c r="M429">
        <v>3</v>
      </c>
      <c r="N429">
        <v>0</v>
      </c>
      <c r="O429" s="3">
        <v>7</v>
      </c>
      <c r="P429" t="s">
        <v>35</v>
      </c>
      <c r="Q429">
        <v>3</v>
      </c>
      <c r="R429" t="s">
        <v>28</v>
      </c>
      <c r="S429" s="3">
        <f t="shared" si="38"/>
        <v>120</v>
      </c>
      <c r="T429" s="3">
        <f t="shared" si="39"/>
        <v>61</v>
      </c>
      <c r="U429" s="3">
        <f t="shared" si="40"/>
        <v>59</v>
      </c>
      <c r="V429" s="8">
        <f t="shared" si="41"/>
        <v>0.49166666666666664</v>
      </c>
    </row>
    <row r="430" spans="1:22" x14ac:dyDescent="0.3">
      <c r="A430" t="s">
        <v>775</v>
      </c>
      <c r="B430" s="13">
        <v>46243</v>
      </c>
      <c r="C430" s="13" t="str">
        <f t="shared" si="36"/>
        <v>August</v>
      </c>
      <c r="D430" s="13" t="str">
        <f t="shared" si="37"/>
        <v>2026</v>
      </c>
      <c r="E430" t="s">
        <v>420</v>
      </c>
      <c r="F430" t="s">
        <v>22</v>
      </c>
      <c r="G430" t="s">
        <v>23</v>
      </c>
      <c r="H430" t="s">
        <v>81</v>
      </c>
      <c r="I430" t="s">
        <v>72</v>
      </c>
      <c r="J430" t="s">
        <v>34</v>
      </c>
      <c r="K430" s="5">
        <v>18</v>
      </c>
      <c r="L430" s="3">
        <v>40</v>
      </c>
      <c r="M430">
        <v>4</v>
      </c>
      <c r="N430">
        <v>15</v>
      </c>
      <c r="O430" s="3">
        <v>5</v>
      </c>
      <c r="P430" t="s">
        <v>27</v>
      </c>
      <c r="Q430">
        <v>3</v>
      </c>
      <c r="R430" t="s">
        <v>28</v>
      </c>
      <c r="S430" s="3">
        <f t="shared" si="38"/>
        <v>136</v>
      </c>
      <c r="T430" s="3">
        <f t="shared" si="39"/>
        <v>77</v>
      </c>
      <c r="U430" s="3">
        <f t="shared" si="40"/>
        <v>59</v>
      </c>
      <c r="V430" s="8">
        <f t="shared" si="41"/>
        <v>0.43382352941176472</v>
      </c>
    </row>
    <row r="431" spans="1:22" x14ac:dyDescent="0.3">
      <c r="A431" t="s">
        <v>776</v>
      </c>
      <c r="B431" s="13">
        <v>46244</v>
      </c>
      <c r="C431" s="13" t="str">
        <f t="shared" si="36"/>
        <v>August</v>
      </c>
      <c r="D431" s="13" t="str">
        <f t="shared" si="37"/>
        <v>2026</v>
      </c>
      <c r="E431" t="s">
        <v>777</v>
      </c>
      <c r="F431" t="s">
        <v>22</v>
      </c>
      <c r="G431" t="s">
        <v>43</v>
      </c>
      <c r="H431" t="s">
        <v>24</v>
      </c>
      <c r="I431" t="s">
        <v>85</v>
      </c>
      <c r="J431" t="s">
        <v>58</v>
      </c>
      <c r="K431" s="5">
        <v>20</v>
      </c>
      <c r="L431" s="3">
        <v>45</v>
      </c>
      <c r="M431">
        <v>4</v>
      </c>
      <c r="N431">
        <v>15</v>
      </c>
      <c r="O431" s="3">
        <v>13</v>
      </c>
      <c r="P431" t="s">
        <v>35</v>
      </c>
      <c r="Q431">
        <v>5</v>
      </c>
      <c r="R431" t="s">
        <v>202</v>
      </c>
      <c r="S431" s="3">
        <f t="shared" si="38"/>
        <v>153</v>
      </c>
      <c r="T431" s="3">
        <f t="shared" si="39"/>
        <v>93</v>
      </c>
      <c r="U431" s="3">
        <f t="shared" si="40"/>
        <v>60</v>
      </c>
      <c r="V431" s="8">
        <f t="shared" si="41"/>
        <v>0.39215686274509803</v>
      </c>
    </row>
    <row r="432" spans="1:22" x14ac:dyDescent="0.3">
      <c r="A432" t="s">
        <v>778</v>
      </c>
      <c r="B432" s="13">
        <v>46245</v>
      </c>
      <c r="C432" s="13" t="str">
        <f t="shared" si="36"/>
        <v>August</v>
      </c>
      <c r="D432" s="13" t="str">
        <f t="shared" si="37"/>
        <v>2026</v>
      </c>
      <c r="E432" t="s">
        <v>548</v>
      </c>
      <c r="F432" t="s">
        <v>53</v>
      </c>
      <c r="G432" t="s">
        <v>31</v>
      </c>
      <c r="H432" t="s">
        <v>68</v>
      </c>
      <c r="I432" t="s">
        <v>25</v>
      </c>
      <c r="J432" t="s">
        <v>26</v>
      </c>
      <c r="K432" s="5">
        <v>35</v>
      </c>
      <c r="L432" s="3">
        <v>70</v>
      </c>
      <c r="M432">
        <v>3</v>
      </c>
      <c r="N432">
        <v>20</v>
      </c>
      <c r="O432" s="3">
        <v>18</v>
      </c>
      <c r="P432" t="s">
        <v>54</v>
      </c>
      <c r="Q432">
        <v>6</v>
      </c>
      <c r="R432" t="s">
        <v>28</v>
      </c>
      <c r="S432" s="3">
        <f t="shared" si="38"/>
        <v>168</v>
      </c>
      <c r="T432" s="3">
        <f t="shared" si="39"/>
        <v>123</v>
      </c>
      <c r="U432" s="3">
        <f t="shared" si="40"/>
        <v>45</v>
      </c>
      <c r="V432" s="8">
        <f t="shared" si="41"/>
        <v>0.26785714285714285</v>
      </c>
    </row>
    <row r="433" spans="1:22" x14ac:dyDescent="0.3">
      <c r="A433" t="s">
        <v>779</v>
      </c>
      <c r="B433" s="13">
        <v>46246</v>
      </c>
      <c r="C433" s="13" t="str">
        <f t="shared" si="36"/>
        <v>August</v>
      </c>
      <c r="D433" s="13" t="str">
        <f t="shared" si="37"/>
        <v>2026</v>
      </c>
      <c r="E433" t="s">
        <v>720</v>
      </c>
      <c r="F433" t="s">
        <v>53</v>
      </c>
      <c r="G433" t="s">
        <v>31</v>
      </c>
      <c r="H433" t="s">
        <v>97</v>
      </c>
      <c r="I433" t="s">
        <v>173</v>
      </c>
      <c r="J433" t="s">
        <v>50</v>
      </c>
      <c r="K433" s="5">
        <v>30</v>
      </c>
      <c r="L433" s="3">
        <v>60</v>
      </c>
      <c r="M433">
        <v>1</v>
      </c>
      <c r="N433">
        <v>20</v>
      </c>
      <c r="O433" s="3">
        <v>13</v>
      </c>
      <c r="P433" t="s">
        <v>35</v>
      </c>
      <c r="Q433">
        <v>6</v>
      </c>
      <c r="R433" t="s">
        <v>28</v>
      </c>
      <c r="S433" s="3">
        <f t="shared" si="38"/>
        <v>48</v>
      </c>
      <c r="T433" s="3">
        <f t="shared" si="39"/>
        <v>43</v>
      </c>
      <c r="U433" s="3">
        <f t="shared" si="40"/>
        <v>5</v>
      </c>
      <c r="V433" s="8">
        <f t="shared" si="41"/>
        <v>0.10416666666666667</v>
      </c>
    </row>
    <row r="434" spans="1:22" x14ac:dyDescent="0.3">
      <c r="A434" t="s">
        <v>780</v>
      </c>
      <c r="B434" s="13">
        <v>46247</v>
      </c>
      <c r="C434" s="13" t="str">
        <f t="shared" si="36"/>
        <v>August</v>
      </c>
      <c r="D434" s="13" t="str">
        <f t="shared" si="37"/>
        <v>2026</v>
      </c>
      <c r="E434" t="s">
        <v>657</v>
      </c>
      <c r="F434" t="s">
        <v>53</v>
      </c>
      <c r="G434" t="s">
        <v>31</v>
      </c>
      <c r="H434" t="s">
        <v>91</v>
      </c>
      <c r="I434" t="s">
        <v>207</v>
      </c>
      <c r="J434" t="s">
        <v>40</v>
      </c>
      <c r="K434" s="5">
        <v>35</v>
      </c>
      <c r="L434" s="3">
        <v>70</v>
      </c>
      <c r="M434">
        <v>2</v>
      </c>
      <c r="N434">
        <v>10</v>
      </c>
      <c r="O434" s="3">
        <v>18</v>
      </c>
      <c r="P434" t="s">
        <v>54</v>
      </c>
      <c r="Q434">
        <v>4</v>
      </c>
      <c r="R434" t="s">
        <v>28</v>
      </c>
      <c r="S434" s="3">
        <f t="shared" si="38"/>
        <v>126</v>
      </c>
      <c r="T434" s="3">
        <f t="shared" si="39"/>
        <v>88</v>
      </c>
      <c r="U434" s="3">
        <f t="shared" si="40"/>
        <v>38</v>
      </c>
      <c r="V434" s="8">
        <f t="shared" si="41"/>
        <v>0.30158730158730157</v>
      </c>
    </row>
    <row r="435" spans="1:22" x14ac:dyDescent="0.3">
      <c r="A435" t="s">
        <v>781</v>
      </c>
      <c r="B435" s="13">
        <v>46248</v>
      </c>
      <c r="C435" s="13" t="str">
        <f t="shared" si="36"/>
        <v>August</v>
      </c>
      <c r="D435" s="13" t="str">
        <f t="shared" si="37"/>
        <v>2026</v>
      </c>
      <c r="E435" t="s">
        <v>782</v>
      </c>
      <c r="F435" t="s">
        <v>22</v>
      </c>
      <c r="G435" t="s">
        <v>71</v>
      </c>
      <c r="H435" t="s">
        <v>117</v>
      </c>
      <c r="I435" t="s">
        <v>85</v>
      </c>
      <c r="J435" t="s">
        <v>58</v>
      </c>
      <c r="K435" s="5">
        <v>20</v>
      </c>
      <c r="L435" s="3">
        <v>45</v>
      </c>
      <c r="M435">
        <v>3</v>
      </c>
      <c r="N435">
        <v>0</v>
      </c>
      <c r="O435" s="3">
        <v>13</v>
      </c>
      <c r="P435" t="s">
        <v>54</v>
      </c>
      <c r="Q435">
        <v>4</v>
      </c>
      <c r="R435" t="s">
        <v>202</v>
      </c>
      <c r="S435" s="3">
        <f t="shared" si="38"/>
        <v>135</v>
      </c>
      <c r="T435" s="3">
        <f t="shared" si="39"/>
        <v>73</v>
      </c>
      <c r="U435" s="3">
        <f t="shared" si="40"/>
        <v>62</v>
      </c>
      <c r="V435" s="8">
        <f t="shared" si="41"/>
        <v>0.45925925925925926</v>
      </c>
    </row>
    <row r="436" spans="1:22" x14ac:dyDescent="0.3">
      <c r="A436" t="s">
        <v>783</v>
      </c>
      <c r="B436" s="13">
        <v>46249</v>
      </c>
      <c r="C436" s="13" t="str">
        <f t="shared" si="36"/>
        <v>August</v>
      </c>
      <c r="D436" s="13" t="str">
        <f t="shared" si="37"/>
        <v>2026</v>
      </c>
      <c r="E436" t="s">
        <v>784</v>
      </c>
      <c r="F436" t="s">
        <v>22</v>
      </c>
      <c r="G436" t="s">
        <v>31</v>
      </c>
      <c r="H436" t="s">
        <v>117</v>
      </c>
      <c r="I436" t="s">
        <v>82</v>
      </c>
      <c r="J436" t="s">
        <v>50</v>
      </c>
      <c r="K436" s="5">
        <v>15</v>
      </c>
      <c r="L436" s="3">
        <v>35</v>
      </c>
      <c r="M436">
        <v>2</v>
      </c>
      <c r="N436">
        <v>20</v>
      </c>
      <c r="O436" s="3">
        <v>20</v>
      </c>
      <c r="P436" t="s">
        <v>45</v>
      </c>
      <c r="Q436">
        <v>6</v>
      </c>
      <c r="R436" t="s">
        <v>28</v>
      </c>
      <c r="S436" s="3">
        <f t="shared" si="38"/>
        <v>56</v>
      </c>
      <c r="T436" s="3">
        <f t="shared" si="39"/>
        <v>50</v>
      </c>
      <c r="U436" s="3">
        <f t="shared" si="40"/>
        <v>6</v>
      </c>
      <c r="V436" s="8">
        <f t="shared" si="41"/>
        <v>0.10714285714285714</v>
      </c>
    </row>
    <row r="437" spans="1:22" x14ac:dyDescent="0.3">
      <c r="A437" t="s">
        <v>785</v>
      </c>
      <c r="B437" s="13">
        <v>46250</v>
      </c>
      <c r="C437" s="13" t="str">
        <f t="shared" si="36"/>
        <v>August</v>
      </c>
      <c r="D437" s="13" t="str">
        <f t="shared" si="37"/>
        <v>2026</v>
      </c>
      <c r="E437" t="s">
        <v>660</v>
      </c>
      <c r="F437" t="s">
        <v>22</v>
      </c>
      <c r="G437" t="s">
        <v>31</v>
      </c>
      <c r="H437" t="s">
        <v>44</v>
      </c>
      <c r="I437" t="s">
        <v>49</v>
      </c>
      <c r="J437" t="s">
        <v>50</v>
      </c>
      <c r="K437" s="5">
        <v>45</v>
      </c>
      <c r="L437" s="3">
        <v>90</v>
      </c>
      <c r="M437">
        <v>2</v>
      </c>
      <c r="N437">
        <v>0</v>
      </c>
      <c r="O437" s="3">
        <v>12</v>
      </c>
      <c r="P437" t="s">
        <v>35</v>
      </c>
      <c r="Q437">
        <v>5</v>
      </c>
      <c r="R437" t="s">
        <v>28</v>
      </c>
      <c r="S437" s="3">
        <f t="shared" si="38"/>
        <v>180</v>
      </c>
      <c r="T437" s="3">
        <f t="shared" si="39"/>
        <v>102</v>
      </c>
      <c r="U437" s="3">
        <f t="shared" si="40"/>
        <v>78</v>
      </c>
      <c r="V437" s="8">
        <f t="shared" si="41"/>
        <v>0.43333333333333335</v>
      </c>
    </row>
    <row r="438" spans="1:22" x14ac:dyDescent="0.3">
      <c r="A438" t="s">
        <v>786</v>
      </c>
      <c r="B438" s="13">
        <v>46251</v>
      </c>
      <c r="C438" s="13" t="str">
        <f t="shared" si="36"/>
        <v>August</v>
      </c>
      <c r="D438" s="13" t="str">
        <f t="shared" si="37"/>
        <v>2026</v>
      </c>
      <c r="E438" t="s">
        <v>784</v>
      </c>
      <c r="F438" t="s">
        <v>22</v>
      </c>
      <c r="G438" t="s">
        <v>31</v>
      </c>
      <c r="H438" t="s">
        <v>91</v>
      </c>
      <c r="I438" t="s">
        <v>169</v>
      </c>
      <c r="J438" t="s">
        <v>26</v>
      </c>
      <c r="K438" s="5">
        <v>60</v>
      </c>
      <c r="L438" s="3">
        <v>120</v>
      </c>
      <c r="M438">
        <v>1</v>
      </c>
      <c r="N438">
        <v>0</v>
      </c>
      <c r="O438" s="3">
        <v>13</v>
      </c>
      <c r="P438" t="s">
        <v>27</v>
      </c>
      <c r="Q438">
        <v>6</v>
      </c>
      <c r="R438" t="s">
        <v>28</v>
      </c>
      <c r="S438" s="3">
        <f t="shared" si="38"/>
        <v>120</v>
      </c>
      <c r="T438" s="3">
        <f t="shared" si="39"/>
        <v>73</v>
      </c>
      <c r="U438" s="3">
        <f t="shared" si="40"/>
        <v>47</v>
      </c>
      <c r="V438" s="8">
        <f t="shared" si="41"/>
        <v>0.39166666666666666</v>
      </c>
    </row>
    <row r="439" spans="1:22" x14ac:dyDescent="0.3">
      <c r="A439" t="s">
        <v>787</v>
      </c>
      <c r="B439" s="13">
        <v>46252</v>
      </c>
      <c r="C439" s="13" t="str">
        <f t="shared" si="36"/>
        <v>August</v>
      </c>
      <c r="D439" s="13" t="str">
        <f t="shared" si="37"/>
        <v>2026</v>
      </c>
      <c r="E439" t="s">
        <v>788</v>
      </c>
      <c r="F439" t="s">
        <v>38</v>
      </c>
      <c r="G439" t="s">
        <v>71</v>
      </c>
      <c r="H439" t="s">
        <v>24</v>
      </c>
      <c r="I439" t="s">
        <v>94</v>
      </c>
      <c r="J439" t="s">
        <v>34</v>
      </c>
      <c r="K439" s="5">
        <v>8</v>
      </c>
      <c r="L439" s="3">
        <v>25</v>
      </c>
      <c r="M439">
        <v>3</v>
      </c>
      <c r="N439">
        <v>20</v>
      </c>
      <c r="O439" s="3">
        <v>7</v>
      </c>
      <c r="P439" t="s">
        <v>27</v>
      </c>
      <c r="Q439">
        <v>5</v>
      </c>
      <c r="R439" t="s">
        <v>28</v>
      </c>
      <c r="S439" s="3">
        <f t="shared" si="38"/>
        <v>60</v>
      </c>
      <c r="T439" s="3">
        <f t="shared" si="39"/>
        <v>31</v>
      </c>
      <c r="U439" s="3">
        <f t="shared" si="40"/>
        <v>29</v>
      </c>
      <c r="V439" s="8">
        <f t="shared" si="41"/>
        <v>0.48333333333333334</v>
      </c>
    </row>
    <row r="440" spans="1:22" x14ac:dyDescent="0.3">
      <c r="A440" t="s">
        <v>789</v>
      </c>
      <c r="B440" s="13">
        <v>46253</v>
      </c>
      <c r="C440" s="13" t="str">
        <f t="shared" si="36"/>
        <v>August</v>
      </c>
      <c r="D440" s="13" t="str">
        <f t="shared" si="37"/>
        <v>2026</v>
      </c>
      <c r="E440" t="s">
        <v>782</v>
      </c>
      <c r="F440" t="s">
        <v>22</v>
      </c>
      <c r="G440" t="s">
        <v>43</v>
      </c>
      <c r="H440" t="s">
        <v>24</v>
      </c>
      <c r="I440" t="s">
        <v>72</v>
      </c>
      <c r="J440" t="s">
        <v>34</v>
      </c>
      <c r="K440" s="5">
        <v>18</v>
      </c>
      <c r="L440" s="3">
        <v>40</v>
      </c>
      <c r="M440">
        <v>3</v>
      </c>
      <c r="N440">
        <v>25</v>
      </c>
      <c r="O440" s="3">
        <v>10</v>
      </c>
      <c r="P440" t="s">
        <v>45</v>
      </c>
      <c r="Q440">
        <v>3</v>
      </c>
      <c r="R440" t="s">
        <v>28</v>
      </c>
      <c r="S440" s="3">
        <f t="shared" si="38"/>
        <v>90</v>
      </c>
      <c r="T440" s="3">
        <f t="shared" si="39"/>
        <v>64</v>
      </c>
      <c r="U440" s="3">
        <f t="shared" si="40"/>
        <v>26</v>
      </c>
      <c r="V440" s="8">
        <f t="shared" si="41"/>
        <v>0.28888888888888886</v>
      </c>
    </row>
    <row r="441" spans="1:22" x14ac:dyDescent="0.3">
      <c r="A441" t="s">
        <v>790</v>
      </c>
      <c r="B441" s="13">
        <v>46254</v>
      </c>
      <c r="C441" s="13" t="str">
        <f t="shared" si="36"/>
        <v>August</v>
      </c>
      <c r="D441" s="13" t="str">
        <f t="shared" si="37"/>
        <v>2026</v>
      </c>
      <c r="E441" t="s">
        <v>198</v>
      </c>
      <c r="F441" t="s">
        <v>53</v>
      </c>
      <c r="G441" t="s">
        <v>43</v>
      </c>
      <c r="H441" t="s">
        <v>91</v>
      </c>
      <c r="I441" t="s">
        <v>65</v>
      </c>
      <c r="J441" t="s">
        <v>58</v>
      </c>
      <c r="K441" s="5">
        <v>120</v>
      </c>
      <c r="L441" s="3">
        <v>180</v>
      </c>
      <c r="M441">
        <v>4</v>
      </c>
      <c r="N441">
        <v>25</v>
      </c>
      <c r="O441" s="3">
        <v>11</v>
      </c>
      <c r="P441" t="s">
        <v>54</v>
      </c>
      <c r="Q441">
        <v>5</v>
      </c>
      <c r="R441" t="s">
        <v>28</v>
      </c>
      <c r="S441" s="3">
        <f t="shared" si="38"/>
        <v>540</v>
      </c>
      <c r="T441" s="3">
        <f t="shared" si="39"/>
        <v>491</v>
      </c>
      <c r="U441" s="3">
        <f t="shared" si="40"/>
        <v>49</v>
      </c>
      <c r="V441" s="8">
        <f t="shared" si="41"/>
        <v>9.0740740740740747E-2</v>
      </c>
    </row>
    <row r="442" spans="1:22" x14ac:dyDescent="0.3">
      <c r="A442" t="s">
        <v>791</v>
      </c>
      <c r="B442" s="13">
        <v>46255</v>
      </c>
      <c r="C442" s="13" t="str">
        <f t="shared" si="36"/>
        <v>August</v>
      </c>
      <c r="D442" s="13" t="str">
        <f t="shared" si="37"/>
        <v>2026</v>
      </c>
      <c r="E442" t="s">
        <v>309</v>
      </c>
      <c r="F442" t="s">
        <v>38</v>
      </c>
      <c r="G442" t="s">
        <v>23</v>
      </c>
      <c r="H442" t="s">
        <v>97</v>
      </c>
      <c r="I442" t="s">
        <v>88</v>
      </c>
      <c r="J442" t="s">
        <v>34</v>
      </c>
      <c r="K442" s="5">
        <v>22</v>
      </c>
      <c r="L442" s="3">
        <v>60</v>
      </c>
      <c r="M442">
        <v>3</v>
      </c>
      <c r="N442">
        <v>20</v>
      </c>
      <c r="O442" s="3">
        <v>9</v>
      </c>
      <c r="P442" t="s">
        <v>45</v>
      </c>
      <c r="Q442">
        <v>3</v>
      </c>
      <c r="R442" t="s">
        <v>28</v>
      </c>
      <c r="S442" s="3">
        <f t="shared" si="38"/>
        <v>144</v>
      </c>
      <c r="T442" s="3">
        <f t="shared" si="39"/>
        <v>75</v>
      </c>
      <c r="U442" s="3">
        <f t="shared" si="40"/>
        <v>69</v>
      </c>
      <c r="V442" s="8">
        <f t="shared" si="41"/>
        <v>0.47916666666666669</v>
      </c>
    </row>
    <row r="443" spans="1:22" x14ac:dyDescent="0.3">
      <c r="A443" t="s">
        <v>792</v>
      </c>
      <c r="B443" s="13">
        <v>46256</v>
      </c>
      <c r="C443" s="13" t="str">
        <f t="shared" si="36"/>
        <v>August</v>
      </c>
      <c r="D443" s="13" t="str">
        <f t="shared" si="37"/>
        <v>2026</v>
      </c>
      <c r="E443" t="s">
        <v>793</v>
      </c>
      <c r="F443" t="s">
        <v>38</v>
      </c>
      <c r="G443" t="s">
        <v>43</v>
      </c>
      <c r="H443" t="s">
        <v>117</v>
      </c>
      <c r="I443" t="s">
        <v>226</v>
      </c>
      <c r="J443" t="s">
        <v>50</v>
      </c>
      <c r="K443" s="5">
        <v>12</v>
      </c>
      <c r="L443" s="3">
        <v>30</v>
      </c>
      <c r="M443">
        <v>5</v>
      </c>
      <c r="N443">
        <v>15</v>
      </c>
      <c r="O443" s="3">
        <v>14</v>
      </c>
      <c r="P443" t="s">
        <v>54</v>
      </c>
      <c r="Q443">
        <v>3</v>
      </c>
      <c r="R443" t="s">
        <v>28</v>
      </c>
      <c r="S443" s="3">
        <f t="shared" si="38"/>
        <v>127.5</v>
      </c>
      <c r="T443" s="3">
        <f t="shared" si="39"/>
        <v>74</v>
      </c>
      <c r="U443" s="3">
        <f t="shared" si="40"/>
        <v>53.5</v>
      </c>
      <c r="V443" s="8">
        <f t="shared" si="41"/>
        <v>0.41960784313725491</v>
      </c>
    </row>
    <row r="444" spans="1:22" x14ac:dyDescent="0.3">
      <c r="A444" t="s">
        <v>794</v>
      </c>
      <c r="B444" s="13">
        <v>46257</v>
      </c>
      <c r="C444" s="13" t="str">
        <f t="shared" si="36"/>
        <v>August</v>
      </c>
      <c r="D444" s="13" t="str">
        <f t="shared" si="37"/>
        <v>2026</v>
      </c>
      <c r="E444" t="s">
        <v>175</v>
      </c>
      <c r="F444" t="s">
        <v>22</v>
      </c>
      <c r="G444" t="s">
        <v>31</v>
      </c>
      <c r="H444" t="s">
        <v>68</v>
      </c>
      <c r="I444" t="s">
        <v>132</v>
      </c>
      <c r="J444" t="s">
        <v>40</v>
      </c>
      <c r="K444" s="5">
        <v>18</v>
      </c>
      <c r="L444" s="3">
        <v>40</v>
      </c>
      <c r="M444">
        <v>1</v>
      </c>
      <c r="N444">
        <v>15</v>
      </c>
      <c r="O444" s="3">
        <v>16</v>
      </c>
      <c r="P444" t="s">
        <v>35</v>
      </c>
      <c r="Q444">
        <v>5</v>
      </c>
      <c r="R444" t="s">
        <v>28</v>
      </c>
      <c r="S444" s="3">
        <f t="shared" si="38"/>
        <v>34</v>
      </c>
      <c r="T444" s="3">
        <f t="shared" si="39"/>
        <v>34</v>
      </c>
      <c r="U444" s="3">
        <f t="shared" si="40"/>
        <v>0</v>
      </c>
      <c r="V444" s="8">
        <f t="shared" si="41"/>
        <v>0</v>
      </c>
    </row>
    <row r="445" spans="1:22" x14ac:dyDescent="0.3">
      <c r="A445" t="s">
        <v>795</v>
      </c>
      <c r="B445" s="13">
        <v>46258</v>
      </c>
      <c r="C445" s="13" t="str">
        <f t="shared" si="36"/>
        <v>August</v>
      </c>
      <c r="D445" s="13" t="str">
        <f t="shared" si="37"/>
        <v>2026</v>
      </c>
      <c r="E445" t="s">
        <v>75</v>
      </c>
      <c r="F445" t="s">
        <v>22</v>
      </c>
      <c r="G445" t="s">
        <v>23</v>
      </c>
      <c r="H445" t="s">
        <v>32</v>
      </c>
      <c r="I445" t="s">
        <v>65</v>
      </c>
      <c r="J445" t="s">
        <v>58</v>
      </c>
      <c r="K445" s="5">
        <v>120</v>
      </c>
      <c r="L445" s="3">
        <v>180</v>
      </c>
      <c r="M445">
        <v>3</v>
      </c>
      <c r="N445">
        <v>10</v>
      </c>
      <c r="O445" s="3">
        <v>12</v>
      </c>
      <c r="P445" t="s">
        <v>54</v>
      </c>
      <c r="Q445">
        <v>2</v>
      </c>
      <c r="R445" t="s">
        <v>28</v>
      </c>
      <c r="S445" s="3">
        <f t="shared" si="38"/>
        <v>486</v>
      </c>
      <c r="T445" s="3">
        <f t="shared" si="39"/>
        <v>372</v>
      </c>
      <c r="U445" s="3">
        <f t="shared" si="40"/>
        <v>114</v>
      </c>
      <c r="V445" s="8">
        <f t="shared" si="41"/>
        <v>0.23456790123456789</v>
      </c>
    </row>
    <row r="446" spans="1:22" x14ac:dyDescent="0.3">
      <c r="A446" t="s">
        <v>796</v>
      </c>
      <c r="B446" s="13">
        <v>46259</v>
      </c>
      <c r="C446" s="13" t="str">
        <f t="shared" si="36"/>
        <v>August</v>
      </c>
      <c r="D446" s="13" t="str">
        <f t="shared" si="37"/>
        <v>2026</v>
      </c>
      <c r="E446" t="s">
        <v>198</v>
      </c>
      <c r="F446" t="s">
        <v>38</v>
      </c>
      <c r="G446" t="s">
        <v>71</v>
      </c>
      <c r="H446" t="s">
        <v>81</v>
      </c>
      <c r="I446" t="s">
        <v>78</v>
      </c>
      <c r="J446" t="s">
        <v>50</v>
      </c>
      <c r="K446" s="5">
        <v>18</v>
      </c>
      <c r="L446" s="3">
        <v>45</v>
      </c>
      <c r="M446">
        <v>4</v>
      </c>
      <c r="N446">
        <v>10</v>
      </c>
      <c r="O446" s="3">
        <v>7</v>
      </c>
      <c r="P446" t="s">
        <v>45</v>
      </c>
      <c r="Q446">
        <v>4</v>
      </c>
      <c r="R446" t="s">
        <v>28</v>
      </c>
      <c r="S446" s="3">
        <f t="shared" si="38"/>
        <v>162</v>
      </c>
      <c r="T446" s="3">
        <f t="shared" si="39"/>
        <v>79</v>
      </c>
      <c r="U446" s="3">
        <f t="shared" si="40"/>
        <v>83</v>
      </c>
      <c r="V446" s="8">
        <f t="shared" si="41"/>
        <v>0.51234567901234573</v>
      </c>
    </row>
    <row r="447" spans="1:22" x14ac:dyDescent="0.3">
      <c r="A447" t="s">
        <v>797</v>
      </c>
      <c r="B447" s="13">
        <v>46260</v>
      </c>
      <c r="C447" s="13" t="str">
        <f t="shared" si="36"/>
        <v>August</v>
      </c>
      <c r="D447" s="13" t="str">
        <f t="shared" si="37"/>
        <v>2026</v>
      </c>
      <c r="E447" t="s">
        <v>129</v>
      </c>
      <c r="F447" t="s">
        <v>38</v>
      </c>
      <c r="G447" t="s">
        <v>23</v>
      </c>
      <c r="H447" t="s">
        <v>44</v>
      </c>
      <c r="I447" t="s">
        <v>169</v>
      </c>
      <c r="J447" t="s">
        <v>26</v>
      </c>
      <c r="K447" s="5">
        <v>60</v>
      </c>
      <c r="L447" s="3">
        <v>120</v>
      </c>
      <c r="M447">
        <v>3</v>
      </c>
      <c r="N447">
        <v>20</v>
      </c>
      <c r="O447" s="3">
        <v>7</v>
      </c>
      <c r="P447" t="s">
        <v>27</v>
      </c>
      <c r="Q447">
        <v>4</v>
      </c>
      <c r="R447" t="s">
        <v>28</v>
      </c>
      <c r="S447" s="3">
        <f t="shared" si="38"/>
        <v>288</v>
      </c>
      <c r="T447" s="3">
        <f t="shared" si="39"/>
        <v>187</v>
      </c>
      <c r="U447" s="3">
        <f t="shared" si="40"/>
        <v>101</v>
      </c>
      <c r="V447" s="8">
        <f t="shared" si="41"/>
        <v>0.35069444444444442</v>
      </c>
    </row>
    <row r="448" spans="1:22" x14ac:dyDescent="0.3">
      <c r="A448" t="s">
        <v>798</v>
      </c>
      <c r="B448" s="13">
        <v>46261</v>
      </c>
      <c r="C448" s="13" t="str">
        <f t="shared" si="36"/>
        <v>August</v>
      </c>
      <c r="D448" s="13" t="str">
        <f t="shared" si="37"/>
        <v>2026</v>
      </c>
      <c r="E448" t="s">
        <v>598</v>
      </c>
      <c r="F448" t="s">
        <v>22</v>
      </c>
      <c r="G448" t="s">
        <v>31</v>
      </c>
      <c r="H448" t="s">
        <v>44</v>
      </c>
      <c r="I448" t="s">
        <v>105</v>
      </c>
      <c r="J448" t="s">
        <v>40</v>
      </c>
      <c r="K448" s="5">
        <v>40</v>
      </c>
      <c r="L448" s="3">
        <v>85</v>
      </c>
      <c r="M448">
        <v>4</v>
      </c>
      <c r="N448">
        <v>20</v>
      </c>
      <c r="O448" s="3">
        <v>17</v>
      </c>
      <c r="P448" t="s">
        <v>54</v>
      </c>
      <c r="Q448">
        <v>4</v>
      </c>
      <c r="R448" t="s">
        <v>28</v>
      </c>
      <c r="S448" s="3">
        <f t="shared" si="38"/>
        <v>272</v>
      </c>
      <c r="T448" s="3">
        <f t="shared" si="39"/>
        <v>177</v>
      </c>
      <c r="U448" s="3">
        <f t="shared" si="40"/>
        <v>95</v>
      </c>
      <c r="V448" s="8">
        <f t="shared" si="41"/>
        <v>0.34926470588235292</v>
      </c>
    </row>
    <row r="449" spans="1:22" x14ac:dyDescent="0.3">
      <c r="A449" t="s">
        <v>799</v>
      </c>
      <c r="B449" s="13">
        <v>46262</v>
      </c>
      <c r="C449" s="13" t="str">
        <f t="shared" si="36"/>
        <v>August</v>
      </c>
      <c r="D449" s="13" t="str">
        <f t="shared" si="37"/>
        <v>2026</v>
      </c>
      <c r="E449" t="s">
        <v>298</v>
      </c>
      <c r="F449" t="s">
        <v>22</v>
      </c>
      <c r="G449" t="s">
        <v>31</v>
      </c>
      <c r="H449" t="s">
        <v>91</v>
      </c>
      <c r="I449" t="s">
        <v>132</v>
      </c>
      <c r="J449" t="s">
        <v>40</v>
      </c>
      <c r="K449" s="5">
        <v>18</v>
      </c>
      <c r="L449" s="3">
        <v>40</v>
      </c>
      <c r="M449">
        <v>1</v>
      </c>
      <c r="N449">
        <v>20</v>
      </c>
      <c r="O449" s="3">
        <v>14</v>
      </c>
      <c r="P449" t="s">
        <v>27</v>
      </c>
      <c r="Q449">
        <v>7</v>
      </c>
      <c r="R449" t="s">
        <v>28</v>
      </c>
      <c r="S449" s="3">
        <f t="shared" si="38"/>
        <v>32</v>
      </c>
      <c r="T449" s="3">
        <f t="shared" si="39"/>
        <v>32</v>
      </c>
      <c r="U449" s="3">
        <f t="shared" si="40"/>
        <v>0</v>
      </c>
      <c r="V449" s="8">
        <f t="shared" si="41"/>
        <v>0</v>
      </c>
    </row>
    <row r="450" spans="1:22" x14ac:dyDescent="0.3">
      <c r="A450" t="s">
        <v>800</v>
      </c>
      <c r="B450" s="13">
        <v>46263</v>
      </c>
      <c r="C450" s="13" t="str">
        <f t="shared" ref="C450:C513" si="42">TEXT(B450,"mmmm")</f>
        <v>August</v>
      </c>
      <c r="D450" s="13" t="str">
        <f t="shared" ref="D450:D513" si="43">TEXT(B450, "yyyy")</f>
        <v>2026</v>
      </c>
      <c r="E450" t="s">
        <v>662</v>
      </c>
      <c r="F450" t="s">
        <v>53</v>
      </c>
      <c r="G450" t="s">
        <v>31</v>
      </c>
      <c r="H450" t="s">
        <v>117</v>
      </c>
      <c r="I450" t="s">
        <v>57</v>
      </c>
      <c r="J450" t="s">
        <v>58</v>
      </c>
      <c r="K450" s="5">
        <v>450</v>
      </c>
      <c r="L450" s="3">
        <v>620</v>
      </c>
      <c r="M450">
        <v>2</v>
      </c>
      <c r="N450">
        <v>20</v>
      </c>
      <c r="O450" s="3">
        <v>18</v>
      </c>
      <c r="P450" t="s">
        <v>27</v>
      </c>
      <c r="Q450">
        <v>6</v>
      </c>
      <c r="R450" t="s">
        <v>28</v>
      </c>
      <c r="S450" s="3">
        <f t="shared" ref="S450:S513" si="44">M450*L450*(1-N450/100)</f>
        <v>992</v>
      </c>
      <c r="T450" s="3">
        <f t="shared" si="39"/>
        <v>918</v>
      </c>
      <c r="U450" s="3">
        <f t="shared" si="40"/>
        <v>74</v>
      </c>
      <c r="V450" s="8">
        <f t="shared" si="41"/>
        <v>7.459677419354839E-2</v>
      </c>
    </row>
    <row r="451" spans="1:22" x14ac:dyDescent="0.3">
      <c r="A451" t="s">
        <v>801</v>
      </c>
      <c r="B451" s="13">
        <v>46264</v>
      </c>
      <c r="C451" s="13" t="str">
        <f t="shared" si="42"/>
        <v>August</v>
      </c>
      <c r="D451" s="13" t="str">
        <f t="shared" si="43"/>
        <v>2026</v>
      </c>
      <c r="E451" t="s">
        <v>802</v>
      </c>
      <c r="F451" t="s">
        <v>22</v>
      </c>
      <c r="G451" t="s">
        <v>31</v>
      </c>
      <c r="H451" t="s">
        <v>117</v>
      </c>
      <c r="I451" t="s">
        <v>207</v>
      </c>
      <c r="J451" t="s">
        <v>40</v>
      </c>
      <c r="K451" s="5">
        <v>35</v>
      </c>
      <c r="L451" s="3">
        <v>70</v>
      </c>
      <c r="M451">
        <v>1</v>
      </c>
      <c r="N451">
        <v>20</v>
      </c>
      <c r="O451" s="3">
        <v>13</v>
      </c>
      <c r="P451" t="s">
        <v>54</v>
      </c>
      <c r="Q451">
        <v>6</v>
      </c>
      <c r="R451" t="s">
        <v>28</v>
      </c>
      <c r="S451" s="3">
        <f t="shared" si="44"/>
        <v>56</v>
      </c>
      <c r="T451" s="3">
        <f t="shared" ref="T451:T514" si="45">(K451*M451)+O451</f>
        <v>48</v>
      </c>
      <c r="U451" s="3">
        <f t="shared" ref="U451:U514" si="46">S451-T451</f>
        <v>8</v>
      </c>
      <c r="V451" s="8">
        <f t="shared" ref="V451:V514" si="47">IF(S451=0, 0, U451/S451)</f>
        <v>0.14285714285714285</v>
      </c>
    </row>
    <row r="452" spans="1:22" x14ac:dyDescent="0.3">
      <c r="A452" t="s">
        <v>803</v>
      </c>
      <c r="B452" s="13">
        <v>46265</v>
      </c>
      <c r="C452" s="13" t="str">
        <f t="shared" si="42"/>
        <v>August</v>
      </c>
      <c r="D452" s="13" t="str">
        <f t="shared" si="43"/>
        <v>2026</v>
      </c>
      <c r="E452" t="s">
        <v>361</v>
      </c>
      <c r="F452" t="s">
        <v>38</v>
      </c>
      <c r="G452" t="s">
        <v>31</v>
      </c>
      <c r="H452" t="s">
        <v>81</v>
      </c>
      <c r="I452" t="s">
        <v>135</v>
      </c>
      <c r="J452" t="s">
        <v>34</v>
      </c>
      <c r="K452" s="5">
        <v>5</v>
      </c>
      <c r="L452" s="3">
        <v>15</v>
      </c>
      <c r="M452">
        <v>2</v>
      </c>
      <c r="N452">
        <v>10</v>
      </c>
      <c r="O452" s="3">
        <v>13</v>
      </c>
      <c r="P452" t="s">
        <v>45</v>
      </c>
      <c r="Q452">
        <v>7</v>
      </c>
      <c r="R452" t="s">
        <v>28</v>
      </c>
      <c r="S452" s="3">
        <f t="shared" si="44"/>
        <v>27</v>
      </c>
      <c r="T452" s="3">
        <f t="shared" si="45"/>
        <v>23</v>
      </c>
      <c r="U452" s="3">
        <f t="shared" si="46"/>
        <v>4</v>
      </c>
      <c r="V452" s="8">
        <f t="shared" si="47"/>
        <v>0.14814814814814814</v>
      </c>
    </row>
    <row r="453" spans="1:22" x14ac:dyDescent="0.3">
      <c r="A453" t="s">
        <v>804</v>
      </c>
      <c r="B453" s="13">
        <v>46266</v>
      </c>
      <c r="C453" s="13" t="str">
        <f t="shared" si="42"/>
        <v>September</v>
      </c>
      <c r="D453" s="13" t="str">
        <f t="shared" si="43"/>
        <v>2026</v>
      </c>
      <c r="E453" t="s">
        <v>737</v>
      </c>
      <c r="F453" t="s">
        <v>22</v>
      </c>
      <c r="G453" t="s">
        <v>71</v>
      </c>
      <c r="H453" t="s">
        <v>97</v>
      </c>
      <c r="I453" t="s">
        <v>33</v>
      </c>
      <c r="J453" t="s">
        <v>34</v>
      </c>
      <c r="K453" s="5">
        <v>6</v>
      </c>
      <c r="L453" s="3">
        <v>20</v>
      </c>
      <c r="M453">
        <v>4</v>
      </c>
      <c r="N453">
        <v>25</v>
      </c>
      <c r="O453" s="3">
        <v>10</v>
      </c>
      <c r="P453" t="s">
        <v>45</v>
      </c>
      <c r="Q453">
        <v>3</v>
      </c>
      <c r="R453" t="s">
        <v>28</v>
      </c>
      <c r="S453" s="3">
        <f t="shared" si="44"/>
        <v>60</v>
      </c>
      <c r="T453" s="3">
        <f t="shared" si="45"/>
        <v>34</v>
      </c>
      <c r="U453" s="3">
        <f t="shared" si="46"/>
        <v>26</v>
      </c>
      <c r="V453" s="8">
        <f t="shared" si="47"/>
        <v>0.43333333333333335</v>
      </c>
    </row>
    <row r="454" spans="1:22" x14ac:dyDescent="0.3">
      <c r="A454" t="s">
        <v>805</v>
      </c>
      <c r="B454" s="13">
        <v>46267</v>
      </c>
      <c r="C454" s="13" t="str">
        <f t="shared" si="42"/>
        <v>September</v>
      </c>
      <c r="D454" s="13" t="str">
        <f t="shared" si="43"/>
        <v>2026</v>
      </c>
      <c r="E454" t="s">
        <v>156</v>
      </c>
      <c r="F454" t="s">
        <v>38</v>
      </c>
      <c r="G454" t="s">
        <v>31</v>
      </c>
      <c r="H454" t="s">
        <v>24</v>
      </c>
      <c r="I454" t="s">
        <v>105</v>
      </c>
      <c r="J454" t="s">
        <v>40</v>
      </c>
      <c r="K454" s="5">
        <v>40</v>
      </c>
      <c r="L454" s="3">
        <v>85</v>
      </c>
      <c r="M454">
        <v>6</v>
      </c>
      <c r="N454">
        <v>20</v>
      </c>
      <c r="O454" s="3">
        <v>16</v>
      </c>
      <c r="P454" t="s">
        <v>35</v>
      </c>
      <c r="Q454">
        <v>5</v>
      </c>
      <c r="R454" t="s">
        <v>28</v>
      </c>
      <c r="S454" s="3">
        <f t="shared" si="44"/>
        <v>408</v>
      </c>
      <c r="T454" s="3">
        <f t="shared" si="45"/>
        <v>256</v>
      </c>
      <c r="U454" s="3">
        <f t="shared" si="46"/>
        <v>152</v>
      </c>
      <c r="V454" s="8">
        <f t="shared" si="47"/>
        <v>0.37254901960784315</v>
      </c>
    </row>
    <row r="455" spans="1:22" x14ac:dyDescent="0.3">
      <c r="A455" t="s">
        <v>806</v>
      </c>
      <c r="B455" s="13">
        <v>46268</v>
      </c>
      <c r="C455" s="13" t="str">
        <f t="shared" si="42"/>
        <v>September</v>
      </c>
      <c r="D455" s="13" t="str">
        <f t="shared" si="43"/>
        <v>2026</v>
      </c>
      <c r="E455" t="s">
        <v>122</v>
      </c>
      <c r="F455" t="s">
        <v>38</v>
      </c>
      <c r="G455" t="s">
        <v>71</v>
      </c>
      <c r="H455" t="s">
        <v>48</v>
      </c>
      <c r="I455" t="s">
        <v>118</v>
      </c>
      <c r="J455" t="s">
        <v>34</v>
      </c>
      <c r="K455" s="5">
        <v>18</v>
      </c>
      <c r="L455" s="3">
        <v>45</v>
      </c>
      <c r="M455">
        <v>5</v>
      </c>
      <c r="N455">
        <v>20</v>
      </c>
      <c r="O455" s="3">
        <v>5</v>
      </c>
      <c r="P455" t="s">
        <v>45</v>
      </c>
      <c r="Q455">
        <v>5</v>
      </c>
      <c r="R455" t="s">
        <v>28</v>
      </c>
      <c r="S455" s="3">
        <f t="shared" si="44"/>
        <v>180</v>
      </c>
      <c r="T455" s="3">
        <f t="shared" si="45"/>
        <v>95</v>
      </c>
      <c r="U455" s="3">
        <f t="shared" si="46"/>
        <v>85</v>
      </c>
      <c r="V455" s="8">
        <f t="shared" si="47"/>
        <v>0.47222222222222221</v>
      </c>
    </row>
    <row r="456" spans="1:22" x14ac:dyDescent="0.3">
      <c r="A456" t="s">
        <v>807</v>
      </c>
      <c r="B456" s="13">
        <v>46269</v>
      </c>
      <c r="C456" s="13" t="str">
        <f t="shared" si="42"/>
        <v>September</v>
      </c>
      <c r="D456" s="13" t="str">
        <f t="shared" si="43"/>
        <v>2026</v>
      </c>
      <c r="E456" t="s">
        <v>374</v>
      </c>
      <c r="F456" t="s">
        <v>38</v>
      </c>
      <c r="G456" t="s">
        <v>23</v>
      </c>
      <c r="H456" t="s">
        <v>48</v>
      </c>
      <c r="I456" t="s">
        <v>125</v>
      </c>
      <c r="J456" t="s">
        <v>50</v>
      </c>
      <c r="K456" s="5">
        <v>4</v>
      </c>
      <c r="L456" s="3">
        <v>15</v>
      </c>
      <c r="M456">
        <v>5</v>
      </c>
      <c r="N456">
        <v>20</v>
      </c>
      <c r="O456" s="3">
        <v>9</v>
      </c>
      <c r="P456" t="s">
        <v>27</v>
      </c>
      <c r="Q456">
        <v>5</v>
      </c>
      <c r="R456" t="s">
        <v>28</v>
      </c>
      <c r="S456" s="3">
        <f t="shared" si="44"/>
        <v>60</v>
      </c>
      <c r="T456" s="3">
        <f t="shared" si="45"/>
        <v>29</v>
      </c>
      <c r="U456" s="3">
        <f t="shared" si="46"/>
        <v>31</v>
      </c>
      <c r="V456" s="8">
        <f t="shared" si="47"/>
        <v>0.51666666666666672</v>
      </c>
    </row>
    <row r="457" spans="1:22" x14ac:dyDescent="0.3">
      <c r="A457" t="s">
        <v>808</v>
      </c>
      <c r="B457" s="13">
        <v>46270</v>
      </c>
      <c r="C457" s="13" t="str">
        <f t="shared" si="42"/>
        <v>September</v>
      </c>
      <c r="D457" s="13" t="str">
        <f t="shared" si="43"/>
        <v>2026</v>
      </c>
      <c r="E457" t="s">
        <v>255</v>
      </c>
      <c r="F457" t="s">
        <v>38</v>
      </c>
      <c r="G457" t="s">
        <v>71</v>
      </c>
      <c r="H457" t="s">
        <v>81</v>
      </c>
      <c r="I457" t="s">
        <v>103</v>
      </c>
      <c r="J457" t="s">
        <v>26</v>
      </c>
      <c r="K457" s="5">
        <v>20</v>
      </c>
      <c r="L457" s="3">
        <v>45</v>
      </c>
      <c r="M457">
        <v>5</v>
      </c>
      <c r="N457">
        <v>0</v>
      </c>
      <c r="O457" s="3">
        <v>5</v>
      </c>
      <c r="P457" t="s">
        <v>45</v>
      </c>
      <c r="Q457">
        <v>3</v>
      </c>
      <c r="R457" t="s">
        <v>28</v>
      </c>
      <c r="S457" s="3">
        <f t="shared" si="44"/>
        <v>225</v>
      </c>
      <c r="T457" s="3">
        <f t="shared" si="45"/>
        <v>105</v>
      </c>
      <c r="U457" s="3">
        <f t="shared" si="46"/>
        <v>120</v>
      </c>
      <c r="V457" s="8">
        <f t="shared" si="47"/>
        <v>0.53333333333333333</v>
      </c>
    </row>
    <row r="458" spans="1:22" x14ac:dyDescent="0.3">
      <c r="A458" t="s">
        <v>809</v>
      </c>
      <c r="B458" s="13">
        <v>46271</v>
      </c>
      <c r="C458" s="13" t="str">
        <f t="shared" si="42"/>
        <v>September</v>
      </c>
      <c r="D458" s="13" t="str">
        <f t="shared" si="43"/>
        <v>2026</v>
      </c>
      <c r="E458" t="s">
        <v>784</v>
      </c>
      <c r="F458" t="s">
        <v>22</v>
      </c>
      <c r="G458" t="s">
        <v>43</v>
      </c>
      <c r="H458" t="s">
        <v>97</v>
      </c>
      <c r="I458" t="s">
        <v>98</v>
      </c>
      <c r="J458" t="s">
        <v>26</v>
      </c>
      <c r="K458" s="5">
        <v>100</v>
      </c>
      <c r="L458" s="3">
        <v>170</v>
      </c>
      <c r="M458">
        <v>2</v>
      </c>
      <c r="N458">
        <v>5</v>
      </c>
      <c r="O458" s="3">
        <v>8</v>
      </c>
      <c r="P458" t="s">
        <v>45</v>
      </c>
      <c r="Q458">
        <v>5</v>
      </c>
      <c r="R458" t="s">
        <v>28</v>
      </c>
      <c r="S458" s="3">
        <f t="shared" si="44"/>
        <v>323</v>
      </c>
      <c r="T458" s="3">
        <f t="shared" si="45"/>
        <v>208</v>
      </c>
      <c r="U458" s="3">
        <f t="shared" si="46"/>
        <v>115</v>
      </c>
      <c r="V458" s="8">
        <f t="shared" si="47"/>
        <v>0.35603715170278638</v>
      </c>
    </row>
    <row r="459" spans="1:22" x14ac:dyDescent="0.3">
      <c r="A459" t="s">
        <v>810</v>
      </c>
      <c r="B459" s="13">
        <v>46272</v>
      </c>
      <c r="C459" s="13" t="str">
        <f t="shared" si="42"/>
        <v>September</v>
      </c>
      <c r="D459" s="13" t="str">
        <f t="shared" si="43"/>
        <v>2026</v>
      </c>
      <c r="E459" t="s">
        <v>534</v>
      </c>
      <c r="F459" t="s">
        <v>22</v>
      </c>
      <c r="G459" t="s">
        <v>31</v>
      </c>
      <c r="H459" t="s">
        <v>117</v>
      </c>
      <c r="I459" t="s">
        <v>65</v>
      </c>
      <c r="J459" t="s">
        <v>58</v>
      </c>
      <c r="K459" s="5">
        <v>120</v>
      </c>
      <c r="L459" s="3">
        <v>180</v>
      </c>
      <c r="M459">
        <v>3</v>
      </c>
      <c r="N459">
        <v>25</v>
      </c>
      <c r="O459" s="3">
        <v>15</v>
      </c>
      <c r="P459" t="s">
        <v>35</v>
      </c>
      <c r="Q459">
        <v>7</v>
      </c>
      <c r="R459" t="s">
        <v>202</v>
      </c>
      <c r="S459" s="3">
        <f t="shared" si="44"/>
        <v>405</v>
      </c>
      <c r="T459" s="3">
        <f t="shared" si="45"/>
        <v>375</v>
      </c>
      <c r="U459" s="3">
        <f t="shared" si="46"/>
        <v>30</v>
      </c>
      <c r="V459" s="8">
        <f t="shared" si="47"/>
        <v>7.407407407407407E-2</v>
      </c>
    </row>
    <row r="460" spans="1:22" x14ac:dyDescent="0.3">
      <c r="A460" t="s">
        <v>811</v>
      </c>
      <c r="B460" s="13">
        <v>46273</v>
      </c>
      <c r="C460" s="13" t="str">
        <f t="shared" si="42"/>
        <v>September</v>
      </c>
      <c r="D460" s="13" t="str">
        <f t="shared" si="43"/>
        <v>2026</v>
      </c>
      <c r="E460" t="s">
        <v>291</v>
      </c>
      <c r="F460" t="s">
        <v>22</v>
      </c>
      <c r="G460" t="s">
        <v>23</v>
      </c>
      <c r="H460" t="s">
        <v>64</v>
      </c>
      <c r="I460" t="s">
        <v>207</v>
      </c>
      <c r="J460" t="s">
        <v>40</v>
      </c>
      <c r="K460" s="5">
        <v>35</v>
      </c>
      <c r="L460" s="3">
        <v>70</v>
      </c>
      <c r="M460">
        <v>3</v>
      </c>
      <c r="N460">
        <v>20</v>
      </c>
      <c r="O460" s="3">
        <v>8</v>
      </c>
      <c r="P460" t="s">
        <v>54</v>
      </c>
      <c r="Q460">
        <v>3</v>
      </c>
      <c r="R460" t="s">
        <v>28</v>
      </c>
      <c r="S460" s="3">
        <f t="shared" si="44"/>
        <v>168</v>
      </c>
      <c r="T460" s="3">
        <f t="shared" si="45"/>
        <v>113</v>
      </c>
      <c r="U460" s="3">
        <f t="shared" si="46"/>
        <v>55</v>
      </c>
      <c r="V460" s="8">
        <f t="shared" si="47"/>
        <v>0.32738095238095238</v>
      </c>
    </row>
    <row r="461" spans="1:22" x14ac:dyDescent="0.3">
      <c r="A461" t="s">
        <v>812</v>
      </c>
      <c r="B461" s="13">
        <v>46274</v>
      </c>
      <c r="C461" s="13" t="str">
        <f t="shared" si="42"/>
        <v>September</v>
      </c>
      <c r="D461" s="13" t="str">
        <f t="shared" si="43"/>
        <v>2026</v>
      </c>
      <c r="E461" t="s">
        <v>666</v>
      </c>
      <c r="F461" t="s">
        <v>22</v>
      </c>
      <c r="G461" t="s">
        <v>23</v>
      </c>
      <c r="H461" t="s">
        <v>91</v>
      </c>
      <c r="I461" t="s">
        <v>82</v>
      </c>
      <c r="J461" t="s">
        <v>50</v>
      </c>
      <c r="K461" s="5">
        <v>15</v>
      </c>
      <c r="L461" s="3">
        <v>35</v>
      </c>
      <c r="M461">
        <v>1</v>
      </c>
      <c r="N461">
        <v>10</v>
      </c>
      <c r="O461" s="3">
        <v>14</v>
      </c>
      <c r="P461" t="s">
        <v>27</v>
      </c>
      <c r="Q461">
        <v>4</v>
      </c>
      <c r="R461" t="s">
        <v>28</v>
      </c>
      <c r="S461" s="3">
        <f t="shared" si="44"/>
        <v>31.5</v>
      </c>
      <c r="T461" s="3">
        <f t="shared" si="45"/>
        <v>29</v>
      </c>
      <c r="U461" s="3">
        <f t="shared" si="46"/>
        <v>2.5</v>
      </c>
      <c r="V461" s="8">
        <f t="shared" si="47"/>
        <v>7.9365079365079361E-2</v>
      </c>
    </row>
    <row r="462" spans="1:22" x14ac:dyDescent="0.3">
      <c r="A462" t="s">
        <v>813</v>
      </c>
      <c r="B462" s="13">
        <v>46275</v>
      </c>
      <c r="C462" s="13" t="str">
        <f t="shared" si="42"/>
        <v>September</v>
      </c>
      <c r="D462" s="13" t="str">
        <f t="shared" si="43"/>
        <v>2026</v>
      </c>
      <c r="E462" t="s">
        <v>538</v>
      </c>
      <c r="F462" t="s">
        <v>53</v>
      </c>
      <c r="G462" t="s">
        <v>31</v>
      </c>
      <c r="H462" t="s">
        <v>44</v>
      </c>
      <c r="I462" t="s">
        <v>65</v>
      </c>
      <c r="J462" t="s">
        <v>58</v>
      </c>
      <c r="K462" s="5">
        <v>120</v>
      </c>
      <c r="L462" s="3">
        <v>180</v>
      </c>
      <c r="M462">
        <v>4</v>
      </c>
      <c r="N462">
        <v>20</v>
      </c>
      <c r="O462" s="3">
        <v>13</v>
      </c>
      <c r="P462" t="s">
        <v>27</v>
      </c>
      <c r="Q462">
        <v>4</v>
      </c>
      <c r="R462" t="s">
        <v>28</v>
      </c>
      <c r="S462" s="3">
        <f t="shared" si="44"/>
        <v>576</v>
      </c>
      <c r="T462" s="3">
        <f t="shared" si="45"/>
        <v>493</v>
      </c>
      <c r="U462" s="3">
        <f t="shared" si="46"/>
        <v>83</v>
      </c>
      <c r="V462" s="8">
        <f t="shared" si="47"/>
        <v>0.14409722222222221</v>
      </c>
    </row>
    <row r="463" spans="1:22" x14ac:dyDescent="0.3">
      <c r="A463" t="s">
        <v>814</v>
      </c>
      <c r="B463" s="13">
        <v>46276</v>
      </c>
      <c r="C463" s="13" t="str">
        <f t="shared" si="42"/>
        <v>September</v>
      </c>
      <c r="D463" s="13" t="str">
        <f t="shared" si="43"/>
        <v>2026</v>
      </c>
      <c r="E463" t="s">
        <v>815</v>
      </c>
      <c r="F463" t="s">
        <v>22</v>
      </c>
      <c r="G463" t="s">
        <v>23</v>
      </c>
      <c r="H463" t="s">
        <v>44</v>
      </c>
      <c r="I463" t="s">
        <v>186</v>
      </c>
      <c r="J463" t="s">
        <v>58</v>
      </c>
      <c r="K463" s="5">
        <v>700</v>
      </c>
      <c r="L463" s="3">
        <v>900</v>
      </c>
      <c r="M463">
        <v>3</v>
      </c>
      <c r="N463">
        <v>5</v>
      </c>
      <c r="O463" s="3">
        <v>15</v>
      </c>
      <c r="P463" t="s">
        <v>27</v>
      </c>
      <c r="Q463">
        <v>5</v>
      </c>
      <c r="R463" t="s">
        <v>28</v>
      </c>
      <c r="S463" s="3">
        <f t="shared" si="44"/>
        <v>2565</v>
      </c>
      <c r="T463" s="3">
        <f t="shared" si="45"/>
        <v>2115</v>
      </c>
      <c r="U463" s="3">
        <f t="shared" si="46"/>
        <v>450</v>
      </c>
      <c r="V463" s="8">
        <f t="shared" si="47"/>
        <v>0.17543859649122806</v>
      </c>
    </row>
    <row r="464" spans="1:22" x14ac:dyDescent="0.3">
      <c r="A464" t="s">
        <v>816</v>
      </c>
      <c r="B464" s="13">
        <v>46277</v>
      </c>
      <c r="C464" s="13" t="str">
        <f t="shared" si="42"/>
        <v>September</v>
      </c>
      <c r="D464" s="13" t="str">
        <f t="shared" si="43"/>
        <v>2026</v>
      </c>
      <c r="E464" t="s">
        <v>482</v>
      </c>
      <c r="F464" t="s">
        <v>22</v>
      </c>
      <c r="G464" t="s">
        <v>43</v>
      </c>
      <c r="H464" t="s">
        <v>48</v>
      </c>
      <c r="I464" t="s">
        <v>82</v>
      </c>
      <c r="J464" t="s">
        <v>50</v>
      </c>
      <c r="K464" s="5">
        <v>15</v>
      </c>
      <c r="L464" s="3">
        <v>35</v>
      </c>
      <c r="M464">
        <v>2</v>
      </c>
      <c r="N464">
        <v>25</v>
      </c>
      <c r="O464" s="3">
        <v>12</v>
      </c>
      <c r="P464" t="s">
        <v>27</v>
      </c>
      <c r="Q464">
        <v>5</v>
      </c>
      <c r="R464" t="s">
        <v>28</v>
      </c>
      <c r="S464" s="3">
        <f t="shared" si="44"/>
        <v>52.5</v>
      </c>
      <c r="T464" s="3">
        <f t="shared" si="45"/>
        <v>42</v>
      </c>
      <c r="U464" s="3">
        <f t="shared" si="46"/>
        <v>10.5</v>
      </c>
      <c r="V464" s="8">
        <f t="shared" si="47"/>
        <v>0.2</v>
      </c>
    </row>
    <row r="465" spans="1:22" x14ac:dyDescent="0.3">
      <c r="A465" t="s">
        <v>817</v>
      </c>
      <c r="B465" s="13">
        <v>46278</v>
      </c>
      <c r="C465" s="13" t="str">
        <f t="shared" si="42"/>
        <v>September</v>
      </c>
      <c r="D465" s="13" t="str">
        <f t="shared" si="43"/>
        <v>2026</v>
      </c>
      <c r="E465" t="s">
        <v>818</v>
      </c>
      <c r="F465" t="s">
        <v>38</v>
      </c>
      <c r="G465" t="s">
        <v>31</v>
      </c>
      <c r="H465" t="s">
        <v>91</v>
      </c>
      <c r="I465" t="s">
        <v>33</v>
      </c>
      <c r="J465" t="s">
        <v>34</v>
      </c>
      <c r="K465" s="5">
        <v>6</v>
      </c>
      <c r="L465" s="3">
        <v>20</v>
      </c>
      <c r="M465">
        <v>3</v>
      </c>
      <c r="N465">
        <v>20</v>
      </c>
      <c r="O465" s="3">
        <v>16</v>
      </c>
      <c r="P465" t="s">
        <v>54</v>
      </c>
      <c r="Q465">
        <v>6</v>
      </c>
      <c r="R465" t="s">
        <v>28</v>
      </c>
      <c r="S465" s="3">
        <f t="shared" si="44"/>
        <v>48</v>
      </c>
      <c r="T465" s="3">
        <f t="shared" si="45"/>
        <v>34</v>
      </c>
      <c r="U465" s="3">
        <f t="shared" si="46"/>
        <v>14</v>
      </c>
      <c r="V465" s="8">
        <f t="shared" si="47"/>
        <v>0.29166666666666669</v>
      </c>
    </row>
    <row r="466" spans="1:22" x14ac:dyDescent="0.3">
      <c r="A466" t="s">
        <v>819</v>
      </c>
      <c r="B466" s="13">
        <v>46279</v>
      </c>
      <c r="C466" s="13" t="str">
        <f t="shared" si="42"/>
        <v>September</v>
      </c>
      <c r="D466" s="13" t="str">
        <f t="shared" si="43"/>
        <v>2026</v>
      </c>
      <c r="E466" t="s">
        <v>820</v>
      </c>
      <c r="F466" t="s">
        <v>53</v>
      </c>
      <c r="G466" t="s">
        <v>23</v>
      </c>
      <c r="H466" t="s">
        <v>117</v>
      </c>
      <c r="I466" t="s">
        <v>88</v>
      </c>
      <c r="J466" t="s">
        <v>34</v>
      </c>
      <c r="K466" s="5">
        <v>22</v>
      </c>
      <c r="L466" s="3">
        <v>60</v>
      </c>
      <c r="M466">
        <v>3</v>
      </c>
      <c r="N466">
        <v>5</v>
      </c>
      <c r="O466" s="3">
        <v>5</v>
      </c>
      <c r="P466" t="s">
        <v>45</v>
      </c>
      <c r="Q466">
        <v>2</v>
      </c>
      <c r="R466" t="s">
        <v>28</v>
      </c>
      <c r="S466" s="3">
        <f t="shared" si="44"/>
        <v>171</v>
      </c>
      <c r="T466" s="3">
        <f t="shared" si="45"/>
        <v>71</v>
      </c>
      <c r="U466" s="3">
        <f t="shared" si="46"/>
        <v>100</v>
      </c>
      <c r="V466" s="8">
        <f t="shared" si="47"/>
        <v>0.58479532163742687</v>
      </c>
    </row>
    <row r="467" spans="1:22" x14ac:dyDescent="0.3">
      <c r="A467" t="s">
        <v>821</v>
      </c>
      <c r="B467" s="13">
        <v>46280</v>
      </c>
      <c r="C467" s="13" t="str">
        <f t="shared" si="42"/>
        <v>September</v>
      </c>
      <c r="D467" s="13" t="str">
        <f t="shared" si="43"/>
        <v>2026</v>
      </c>
      <c r="E467" t="s">
        <v>761</v>
      </c>
      <c r="F467" t="s">
        <v>22</v>
      </c>
      <c r="G467" t="s">
        <v>43</v>
      </c>
      <c r="H467" t="s">
        <v>44</v>
      </c>
      <c r="I467" t="s">
        <v>154</v>
      </c>
      <c r="J467" t="s">
        <v>40</v>
      </c>
      <c r="K467" s="5">
        <v>10</v>
      </c>
      <c r="L467" s="3">
        <v>25</v>
      </c>
      <c r="M467">
        <v>1</v>
      </c>
      <c r="N467">
        <v>25</v>
      </c>
      <c r="O467" s="3">
        <v>13</v>
      </c>
      <c r="P467" t="s">
        <v>27</v>
      </c>
      <c r="Q467">
        <v>5</v>
      </c>
      <c r="R467" t="s">
        <v>28</v>
      </c>
      <c r="S467" s="3">
        <f t="shared" si="44"/>
        <v>18.75</v>
      </c>
      <c r="T467" s="3">
        <f t="shared" si="45"/>
        <v>23</v>
      </c>
      <c r="U467" s="3">
        <f t="shared" si="46"/>
        <v>-4.25</v>
      </c>
      <c r="V467" s="8">
        <f t="shared" si="47"/>
        <v>-0.22666666666666666</v>
      </c>
    </row>
    <row r="468" spans="1:22" x14ac:dyDescent="0.3">
      <c r="A468" t="s">
        <v>822</v>
      </c>
      <c r="B468" s="13">
        <v>46281</v>
      </c>
      <c r="C468" s="13" t="str">
        <f t="shared" si="42"/>
        <v>September</v>
      </c>
      <c r="D468" s="13" t="str">
        <f t="shared" si="43"/>
        <v>2026</v>
      </c>
      <c r="E468" t="s">
        <v>145</v>
      </c>
      <c r="F468" t="s">
        <v>22</v>
      </c>
      <c r="G468" t="s">
        <v>71</v>
      </c>
      <c r="H468" t="s">
        <v>24</v>
      </c>
      <c r="I468" t="s">
        <v>105</v>
      </c>
      <c r="J468" t="s">
        <v>40</v>
      </c>
      <c r="K468" s="5">
        <v>40</v>
      </c>
      <c r="L468" s="3">
        <v>85</v>
      </c>
      <c r="M468">
        <v>2</v>
      </c>
      <c r="N468">
        <v>10</v>
      </c>
      <c r="O468" s="3">
        <v>10</v>
      </c>
      <c r="P468" t="s">
        <v>35</v>
      </c>
      <c r="Q468">
        <v>5</v>
      </c>
      <c r="R468" t="s">
        <v>28</v>
      </c>
      <c r="S468" s="3">
        <f t="shared" si="44"/>
        <v>153</v>
      </c>
      <c r="T468" s="3">
        <f t="shared" si="45"/>
        <v>90</v>
      </c>
      <c r="U468" s="3">
        <f t="shared" si="46"/>
        <v>63</v>
      </c>
      <c r="V468" s="8">
        <f t="shared" si="47"/>
        <v>0.41176470588235292</v>
      </c>
    </row>
    <row r="469" spans="1:22" x14ac:dyDescent="0.3">
      <c r="A469" t="s">
        <v>823</v>
      </c>
      <c r="B469" s="13">
        <v>46282</v>
      </c>
      <c r="C469" s="13" t="str">
        <f t="shared" si="42"/>
        <v>September</v>
      </c>
      <c r="D469" s="13" t="str">
        <f t="shared" si="43"/>
        <v>2026</v>
      </c>
      <c r="E469" t="s">
        <v>620</v>
      </c>
      <c r="F469" t="s">
        <v>22</v>
      </c>
      <c r="G469" t="s">
        <v>71</v>
      </c>
      <c r="H469" t="s">
        <v>48</v>
      </c>
      <c r="I469" t="s">
        <v>316</v>
      </c>
      <c r="J469" t="s">
        <v>40</v>
      </c>
      <c r="K469" s="5">
        <v>20</v>
      </c>
      <c r="L469" s="3">
        <v>50</v>
      </c>
      <c r="M469">
        <v>1</v>
      </c>
      <c r="N469">
        <v>0</v>
      </c>
      <c r="O469" s="3">
        <v>12</v>
      </c>
      <c r="P469" t="s">
        <v>54</v>
      </c>
      <c r="Q469">
        <v>5</v>
      </c>
      <c r="R469" t="s">
        <v>28</v>
      </c>
      <c r="S469" s="3">
        <f t="shared" si="44"/>
        <v>50</v>
      </c>
      <c r="T469" s="3">
        <f t="shared" si="45"/>
        <v>32</v>
      </c>
      <c r="U469" s="3">
        <f t="shared" si="46"/>
        <v>18</v>
      </c>
      <c r="V469" s="8">
        <f t="shared" si="47"/>
        <v>0.36</v>
      </c>
    </row>
    <row r="470" spans="1:22" x14ac:dyDescent="0.3">
      <c r="A470" t="s">
        <v>824</v>
      </c>
      <c r="B470" s="13">
        <v>46283</v>
      </c>
      <c r="C470" s="13" t="str">
        <f t="shared" si="42"/>
        <v>September</v>
      </c>
      <c r="D470" s="13" t="str">
        <f t="shared" si="43"/>
        <v>2026</v>
      </c>
      <c r="E470" t="s">
        <v>75</v>
      </c>
      <c r="F470" t="s">
        <v>22</v>
      </c>
      <c r="G470" t="s">
        <v>23</v>
      </c>
      <c r="H470" t="s">
        <v>81</v>
      </c>
      <c r="I470" t="s">
        <v>152</v>
      </c>
      <c r="J470" t="s">
        <v>58</v>
      </c>
      <c r="K470" s="5">
        <v>45</v>
      </c>
      <c r="L470" s="3">
        <v>80</v>
      </c>
      <c r="M470">
        <v>4</v>
      </c>
      <c r="N470">
        <v>10</v>
      </c>
      <c r="O470" s="3">
        <v>5</v>
      </c>
      <c r="P470" t="s">
        <v>54</v>
      </c>
      <c r="Q470">
        <v>5</v>
      </c>
      <c r="R470" t="s">
        <v>28</v>
      </c>
      <c r="S470" s="3">
        <f t="shared" si="44"/>
        <v>288</v>
      </c>
      <c r="T470" s="3">
        <f t="shared" si="45"/>
        <v>185</v>
      </c>
      <c r="U470" s="3">
        <f t="shared" si="46"/>
        <v>103</v>
      </c>
      <c r="V470" s="8">
        <f t="shared" si="47"/>
        <v>0.3576388888888889</v>
      </c>
    </row>
    <row r="471" spans="1:22" x14ac:dyDescent="0.3">
      <c r="A471" t="s">
        <v>825</v>
      </c>
      <c r="B471" s="13">
        <v>46284</v>
      </c>
      <c r="C471" s="13" t="str">
        <f t="shared" si="42"/>
        <v>September</v>
      </c>
      <c r="D471" s="13" t="str">
        <f t="shared" si="43"/>
        <v>2026</v>
      </c>
      <c r="E471" t="s">
        <v>315</v>
      </c>
      <c r="F471" t="s">
        <v>22</v>
      </c>
      <c r="G471" t="s">
        <v>43</v>
      </c>
      <c r="H471" t="s">
        <v>44</v>
      </c>
      <c r="I471" t="s">
        <v>82</v>
      </c>
      <c r="J471" t="s">
        <v>50</v>
      </c>
      <c r="K471" s="5">
        <v>15</v>
      </c>
      <c r="L471" s="3">
        <v>35</v>
      </c>
      <c r="M471">
        <v>3</v>
      </c>
      <c r="N471">
        <v>5</v>
      </c>
      <c r="O471" s="3">
        <v>13</v>
      </c>
      <c r="P471" t="s">
        <v>45</v>
      </c>
      <c r="Q471">
        <v>4</v>
      </c>
      <c r="R471" t="s">
        <v>28</v>
      </c>
      <c r="S471" s="3">
        <f t="shared" si="44"/>
        <v>99.75</v>
      </c>
      <c r="T471" s="3">
        <f t="shared" si="45"/>
        <v>58</v>
      </c>
      <c r="U471" s="3">
        <f t="shared" si="46"/>
        <v>41.75</v>
      </c>
      <c r="V471" s="8">
        <f t="shared" si="47"/>
        <v>0.41854636591478694</v>
      </c>
    </row>
    <row r="472" spans="1:22" x14ac:dyDescent="0.3">
      <c r="A472" t="s">
        <v>826</v>
      </c>
      <c r="B472" s="13">
        <v>46285</v>
      </c>
      <c r="C472" s="13" t="str">
        <f t="shared" si="42"/>
        <v>September</v>
      </c>
      <c r="D472" s="13" t="str">
        <f t="shared" si="43"/>
        <v>2026</v>
      </c>
      <c r="E472" t="s">
        <v>265</v>
      </c>
      <c r="F472" t="s">
        <v>38</v>
      </c>
      <c r="G472" t="s">
        <v>23</v>
      </c>
      <c r="H472" t="s">
        <v>91</v>
      </c>
      <c r="I472" t="s">
        <v>39</v>
      </c>
      <c r="J472" t="s">
        <v>40</v>
      </c>
      <c r="K472" s="5">
        <v>25</v>
      </c>
      <c r="L472" s="3">
        <v>55</v>
      </c>
      <c r="M472">
        <v>8</v>
      </c>
      <c r="N472">
        <v>0</v>
      </c>
      <c r="O472" s="3">
        <v>10</v>
      </c>
      <c r="P472" t="s">
        <v>45</v>
      </c>
      <c r="Q472">
        <v>2</v>
      </c>
      <c r="R472" t="s">
        <v>28</v>
      </c>
      <c r="S472" s="3">
        <f t="shared" si="44"/>
        <v>440</v>
      </c>
      <c r="T472" s="3">
        <f t="shared" si="45"/>
        <v>210</v>
      </c>
      <c r="U472" s="3">
        <f t="shared" si="46"/>
        <v>230</v>
      </c>
      <c r="V472" s="8">
        <f t="shared" si="47"/>
        <v>0.52272727272727271</v>
      </c>
    </row>
    <row r="473" spans="1:22" x14ac:dyDescent="0.3">
      <c r="A473" t="s">
        <v>827</v>
      </c>
      <c r="B473" s="13">
        <v>46286</v>
      </c>
      <c r="C473" s="13" t="str">
        <f t="shared" si="42"/>
        <v>September</v>
      </c>
      <c r="D473" s="13" t="str">
        <f t="shared" si="43"/>
        <v>2026</v>
      </c>
      <c r="E473" t="s">
        <v>727</v>
      </c>
      <c r="F473" t="s">
        <v>38</v>
      </c>
      <c r="G473" t="s">
        <v>31</v>
      </c>
      <c r="H473" t="s">
        <v>32</v>
      </c>
      <c r="I473" t="s">
        <v>39</v>
      </c>
      <c r="J473" t="s">
        <v>40</v>
      </c>
      <c r="K473" s="5">
        <v>25</v>
      </c>
      <c r="L473" s="3">
        <v>55</v>
      </c>
      <c r="M473">
        <v>4</v>
      </c>
      <c r="N473">
        <v>25</v>
      </c>
      <c r="O473" s="3">
        <v>14</v>
      </c>
      <c r="P473" t="s">
        <v>27</v>
      </c>
      <c r="Q473">
        <v>6</v>
      </c>
      <c r="R473" t="s">
        <v>28</v>
      </c>
      <c r="S473" s="3">
        <f t="shared" si="44"/>
        <v>165</v>
      </c>
      <c r="T473" s="3">
        <f t="shared" si="45"/>
        <v>114</v>
      </c>
      <c r="U473" s="3">
        <f t="shared" si="46"/>
        <v>51</v>
      </c>
      <c r="V473" s="8">
        <f t="shared" si="47"/>
        <v>0.30909090909090908</v>
      </c>
    </row>
    <row r="474" spans="1:22" x14ac:dyDescent="0.3">
      <c r="A474" t="s">
        <v>828</v>
      </c>
      <c r="B474" s="13">
        <v>46287</v>
      </c>
      <c r="C474" s="13" t="str">
        <f t="shared" si="42"/>
        <v>September</v>
      </c>
      <c r="D474" s="13" t="str">
        <f t="shared" si="43"/>
        <v>2026</v>
      </c>
      <c r="E474" t="s">
        <v>829</v>
      </c>
      <c r="F474" t="s">
        <v>22</v>
      </c>
      <c r="G474" t="s">
        <v>31</v>
      </c>
      <c r="H474" t="s">
        <v>81</v>
      </c>
      <c r="I474" t="s">
        <v>173</v>
      </c>
      <c r="J474" t="s">
        <v>50</v>
      </c>
      <c r="K474" s="5">
        <v>30</v>
      </c>
      <c r="L474" s="3">
        <v>60</v>
      </c>
      <c r="M474">
        <v>2</v>
      </c>
      <c r="N474">
        <v>20</v>
      </c>
      <c r="O474" s="3">
        <v>13</v>
      </c>
      <c r="P474" t="s">
        <v>35</v>
      </c>
      <c r="Q474">
        <v>5</v>
      </c>
      <c r="R474" t="s">
        <v>28</v>
      </c>
      <c r="S474" s="3">
        <f t="shared" si="44"/>
        <v>96</v>
      </c>
      <c r="T474" s="3">
        <f t="shared" si="45"/>
        <v>73</v>
      </c>
      <c r="U474" s="3">
        <f t="shared" si="46"/>
        <v>23</v>
      </c>
      <c r="V474" s="8">
        <f t="shared" si="47"/>
        <v>0.23958333333333334</v>
      </c>
    </row>
    <row r="475" spans="1:22" x14ac:dyDescent="0.3">
      <c r="A475" t="s">
        <v>830</v>
      </c>
      <c r="B475" s="13">
        <v>46288</v>
      </c>
      <c r="C475" s="13" t="str">
        <f t="shared" si="42"/>
        <v>September</v>
      </c>
      <c r="D475" s="13" t="str">
        <f t="shared" si="43"/>
        <v>2026</v>
      </c>
      <c r="E475" t="s">
        <v>831</v>
      </c>
      <c r="F475" t="s">
        <v>22</v>
      </c>
      <c r="G475" t="s">
        <v>71</v>
      </c>
      <c r="H475" t="s">
        <v>48</v>
      </c>
      <c r="I475" t="s">
        <v>88</v>
      </c>
      <c r="J475" t="s">
        <v>34</v>
      </c>
      <c r="K475" s="5">
        <v>22</v>
      </c>
      <c r="L475" s="3">
        <v>60</v>
      </c>
      <c r="M475">
        <v>1</v>
      </c>
      <c r="N475">
        <v>25</v>
      </c>
      <c r="O475" s="3">
        <v>9</v>
      </c>
      <c r="P475" t="s">
        <v>27</v>
      </c>
      <c r="Q475">
        <v>3</v>
      </c>
      <c r="R475" t="s">
        <v>28</v>
      </c>
      <c r="S475" s="3">
        <f t="shared" si="44"/>
        <v>45</v>
      </c>
      <c r="T475" s="3">
        <f t="shared" si="45"/>
        <v>31</v>
      </c>
      <c r="U475" s="3">
        <f t="shared" si="46"/>
        <v>14</v>
      </c>
      <c r="V475" s="8">
        <f t="shared" si="47"/>
        <v>0.31111111111111112</v>
      </c>
    </row>
    <row r="476" spans="1:22" x14ac:dyDescent="0.3">
      <c r="A476" t="s">
        <v>832</v>
      </c>
      <c r="B476" s="13">
        <v>46289</v>
      </c>
      <c r="C476" s="13" t="str">
        <f t="shared" si="42"/>
        <v>September</v>
      </c>
      <c r="D476" s="13" t="str">
        <f t="shared" si="43"/>
        <v>2026</v>
      </c>
      <c r="E476" t="s">
        <v>505</v>
      </c>
      <c r="F476" t="s">
        <v>22</v>
      </c>
      <c r="G476" t="s">
        <v>71</v>
      </c>
      <c r="H476" t="s">
        <v>48</v>
      </c>
      <c r="I476" t="s">
        <v>82</v>
      </c>
      <c r="J476" t="s">
        <v>50</v>
      </c>
      <c r="K476" s="5">
        <v>15</v>
      </c>
      <c r="L476" s="3">
        <v>35</v>
      </c>
      <c r="M476">
        <v>3</v>
      </c>
      <c r="N476">
        <v>10</v>
      </c>
      <c r="O476" s="3">
        <v>5</v>
      </c>
      <c r="P476" t="s">
        <v>27</v>
      </c>
      <c r="Q476">
        <v>2</v>
      </c>
      <c r="R476" t="s">
        <v>28</v>
      </c>
      <c r="S476" s="3">
        <f t="shared" si="44"/>
        <v>94.5</v>
      </c>
      <c r="T476" s="3">
        <f t="shared" si="45"/>
        <v>50</v>
      </c>
      <c r="U476" s="3">
        <f t="shared" si="46"/>
        <v>44.5</v>
      </c>
      <c r="V476" s="8">
        <f t="shared" si="47"/>
        <v>0.47089947089947087</v>
      </c>
    </row>
    <row r="477" spans="1:22" x14ac:dyDescent="0.3">
      <c r="A477" t="s">
        <v>833</v>
      </c>
      <c r="B477" s="13">
        <v>46290</v>
      </c>
      <c r="C477" s="13" t="str">
        <f t="shared" si="42"/>
        <v>September</v>
      </c>
      <c r="D477" s="13" t="str">
        <f t="shared" si="43"/>
        <v>2026</v>
      </c>
      <c r="E477" t="s">
        <v>100</v>
      </c>
      <c r="F477" t="s">
        <v>22</v>
      </c>
      <c r="G477" t="s">
        <v>71</v>
      </c>
      <c r="H477" t="s">
        <v>68</v>
      </c>
      <c r="I477" t="s">
        <v>316</v>
      </c>
      <c r="J477" t="s">
        <v>40</v>
      </c>
      <c r="K477" s="5">
        <v>20</v>
      </c>
      <c r="L477" s="3">
        <v>50</v>
      </c>
      <c r="M477">
        <v>3</v>
      </c>
      <c r="N477">
        <v>15</v>
      </c>
      <c r="O477" s="3">
        <v>6</v>
      </c>
      <c r="P477" t="s">
        <v>35</v>
      </c>
      <c r="Q477">
        <v>3</v>
      </c>
      <c r="R477" t="s">
        <v>28</v>
      </c>
      <c r="S477" s="3">
        <f t="shared" si="44"/>
        <v>127.5</v>
      </c>
      <c r="T477" s="3">
        <f t="shared" si="45"/>
        <v>66</v>
      </c>
      <c r="U477" s="3">
        <f t="shared" si="46"/>
        <v>61.5</v>
      </c>
      <c r="V477" s="8">
        <f t="shared" si="47"/>
        <v>0.4823529411764706</v>
      </c>
    </row>
    <row r="478" spans="1:22" x14ac:dyDescent="0.3">
      <c r="A478" t="s">
        <v>834</v>
      </c>
      <c r="B478" s="13">
        <v>46291</v>
      </c>
      <c r="C478" s="13" t="str">
        <f t="shared" si="42"/>
        <v>September</v>
      </c>
      <c r="D478" s="13" t="str">
        <f t="shared" si="43"/>
        <v>2026</v>
      </c>
      <c r="E478" t="s">
        <v>325</v>
      </c>
      <c r="F478" t="s">
        <v>53</v>
      </c>
      <c r="G478" t="s">
        <v>71</v>
      </c>
      <c r="H478" t="s">
        <v>48</v>
      </c>
      <c r="I478" t="s">
        <v>72</v>
      </c>
      <c r="J478" t="s">
        <v>34</v>
      </c>
      <c r="K478" s="5">
        <v>18</v>
      </c>
      <c r="L478" s="3">
        <v>40</v>
      </c>
      <c r="M478">
        <v>4</v>
      </c>
      <c r="N478">
        <v>20</v>
      </c>
      <c r="O478" s="3">
        <v>8</v>
      </c>
      <c r="P478" t="s">
        <v>27</v>
      </c>
      <c r="Q478">
        <v>2</v>
      </c>
      <c r="R478" t="s">
        <v>28</v>
      </c>
      <c r="S478" s="3">
        <f t="shared" si="44"/>
        <v>128</v>
      </c>
      <c r="T478" s="3">
        <f t="shared" si="45"/>
        <v>80</v>
      </c>
      <c r="U478" s="3">
        <f t="shared" si="46"/>
        <v>48</v>
      </c>
      <c r="V478" s="8">
        <f t="shared" si="47"/>
        <v>0.375</v>
      </c>
    </row>
    <row r="479" spans="1:22" x14ac:dyDescent="0.3">
      <c r="A479" t="s">
        <v>835</v>
      </c>
      <c r="B479" s="13">
        <v>46292</v>
      </c>
      <c r="C479" s="13" t="str">
        <f t="shared" si="42"/>
        <v>September</v>
      </c>
      <c r="D479" s="13" t="str">
        <f t="shared" si="43"/>
        <v>2026</v>
      </c>
      <c r="E479" t="s">
        <v>836</v>
      </c>
      <c r="F479" t="s">
        <v>22</v>
      </c>
      <c r="G479" t="s">
        <v>71</v>
      </c>
      <c r="H479" t="s">
        <v>81</v>
      </c>
      <c r="I479" t="s">
        <v>94</v>
      </c>
      <c r="J479" t="s">
        <v>34</v>
      </c>
      <c r="K479" s="5">
        <v>8</v>
      </c>
      <c r="L479" s="3">
        <v>25</v>
      </c>
      <c r="M479">
        <v>2</v>
      </c>
      <c r="N479">
        <v>5</v>
      </c>
      <c r="O479" s="3">
        <v>9</v>
      </c>
      <c r="P479" t="s">
        <v>35</v>
      </c>
      <c r="Q479">
        <v>2</v>
      </c>
      <c r="R479" t="s">
        <v>28</v>
      </c>
      <c r="S479" s="3">
        <f t="shared" si="44"/>
        <v>47.5</v>
      </c>
      <c r="T479" s="3">
        <f t="shared" si="45"/>
        <v>25</v>
      </c>
      <c r="U479" s="3">
        <f t="shared" si="46"/>
        <v>22.5</v>
      </c>
      <c r="V479" s="8">
        <f t="shared" si="47"/>
        <v>0.47368421052631576</v>
      </c>
    </row>
    <row r="480" spans="1:22" x14ac:dyDescent="0.3">
      <c r="A480" t="s">
        <v>837</v>
      </c>
      <c r="B480" s="13">
        <v>46293</v>
      </c>
      <c r="C480" s="13" t="str">
        <f t="shared" si="42"/>
        <v>September</v>
      </c>
      <c r="D480" s="13" t="str">
        <f t="shared" si="43"/>
        <v>2026</v>
      </c>
      <c r="E480" t="s">
        <v>548</v>
      </c>
      <c r="F480" t="s">
        <v>53</v>
      </c>
      <c r="G480" t="s">
        <v>43</v>
      </c>
      <c r="H480" t="s">
        <v>44</v>
      </c>
      <c r="I480" t="s">
        <v>85</v>
      </c>
      <c r="J480" t="s">
        <v>58</v>
      </c>
      <c r="K480" s="5">
        <v>20</v>
      </c>
      <c r="L480" s="3">
        <v>45</v>
      </c>
      <c r="M480">
        <v>3</v>
      </c>
      <c r="N480">
        <v>5</v>
      </c>
      <c r="O480" s="3">
        <v>11</v>
      </c>
      <c r="P480" t="s">
        <v>45</v>
      </c>
      <c r="Q480">
        <v>3</v>
      </c>
      <c r="R480" t="s">
        <v>28</v>
      </c>
      <c r="S480" s="3">
        <f t="shared" si="44"/>
        <v>128.25</v>
      </c>
      <c r="T480" s="3">
        <f t="shared" si="45"/>
        <v>71</v>
      </c>
      <c r="U480" s="3">
        <f t="shared" si="46"/>
        <v>57.25</v>
      </c>
      <c r="V480" s="8">
        <f t="shared" si="47"/>
        <v>0.44639376218323584</v>
      </c>
    </row>
    <row r="481" spans="1:22" x14ac:dyDescent="0.3">
      <c r="A481" t="s">
        <v>838</v>
      </c>
      <c r="B481" s="13">
        <v>46294</v>
      </c>
      <c r="C481" s="13" t="str">
        <f t="shared" si="42"/>
        <v>September</v>
      </c>
      <c r="D481" s="13" t="str">
        <f t="shared" si="43"/>
        <v>2026</v>
      </c>
      <c r="E481" t="s">
        <v>839</v>
      </c>
      <c r="F481" t="s">
        <v>22</v>
      </c>
      <c r="G481" t="s">
        <v>23</v>
      </c>
      <c r="H481" t="s">
        <v>24</v>
      </c>
      <c r="I481" t="s">
        <v>61</v>
      </c>
      <c r="J481" t="s">
        <v>26</v>
      </c>
      <c r="K481" s="5">
        <v>90</v>
      </c>
      <c r="L481" s="3">
        <v>160</v>
      </c>
      <c r="M481">
        <v>3</v>
      </c>
      <c r="N481">
        <v>5</v>
      </c>
      <c r="O481" s="3">
        <v>13</v>
      </c>
      <c r="P481" t="s">
        <v>54</v>
      </c>
      <c r="Q481">
        <v>3</v>
      </c>
      <c r="R481" t="s">
        <v>28</v>
      </c>
      <c r="S481" s="3">
        <f t="shared" si="44"/>
        <v>456</v>
      </c>
      <c r="T481" s="3">
        <f t="shared" si="45"/>
        <v>283</v>
      </c>
      <c r="U481" s="3">
        <f t="shared" si="46"/>
        <v>173</v>
      </c>
      <c r="V481" s="8">
        <f t="shared" si="47"/>
        <v>0.37938596491228072</v>
      </c>
    </row>
    <row r="482" spans="1:22" x14ac:dyDescent="0.3">
      <c r="A482" t="s">
        <v>840</v>
      </c>
      <c r="B482" s="13">
        <v>46295</v>
      </c>
      <c r="C482" s="13" t="str">
        <f t="shared" si="42"/>
        <v>September</v>
      </c>
      <c r="D482" s="13" t="str">
        <f t="shared" si="43"/>
        <v>2026</v>
      </c>
      <c r="E482" t="s">
        <v>376</v>
      </c>
      <c r="F482" t="s">
        <v>22</v>
      </c>
      <c r="G482" t="s">
        <v>71</v>
      </c>
      <c r="H482" t="s">
        <v>81</v>
      </c>
      <c r="I482" t="s">
        <v>49</v>
      </c>
      <c r="J482" t="s">
        <v>50</v>
      </c>
      <c r="K482" s="5">
        <v>45</v>
      </c>
      <c r="L482" s="3">
        <v>90</v>
      </c>
      <c r="M482">
        <v>2</v>
      </c>
      <c r="N482">
        <v>15</v>
      </c>
      <c r="O482" s="3">
        <v>15</v>
      </c>
      <c r="P482" t="s">
        <v>54</v>
      </c>
      <c r="Q482">
        <v>5</v>
      </c>
      <c r="R482" t="s">
        <v>28</v>
      </c>
      <c r="S482" s="3">
        <f t="shared" si="44"/>
        <v>153</v>
      </c>
      <c r="T482" s="3">
        <f t="shared" si="45"/>
        <v>105</v>
      </c>
      <c r="U482" s="3">
        <f t="shared" si="46"/>
        <v>48</v>
      </c>
      <c r="V482" s="8">
        <f t="shared" si="47"/>
        <v>0.31372549019607843</v>
      </c>
    </row>
    <row r="483" spans="1:22" x14ac:dyDescent="0.3">
      <c r="A483" t="s">
        <v>841</v>
      </c>
      <c r="B483" s="13">
        <v>46296</v>
      </c>
      <c r="C483" s="13" t="str">
        <f t="shared" si="42"/>
        <v>October</v>
      </c>
      <c r="D483" s="13" t="str">
        <f t="shared" si="43"/>
        <v>2026</v>
      </c>
      <c r="E483" t="s">
        <v>842</v>
      </c>
      <c r="F483" t="s">
        <v>22</v>
      </c>
      <c r="G483" t="s">
        <v>43</v>
      </c>
      <c r="H483" t="s">
        <v>81</v>
      </c>
      <c r="I483" t="s">
        <v>152</v>
      </c>
      <c r="J483" t="s">
        <v>58</v>
      </c>
      <c r="K483" s="5">
        <v>45</v>
      </c>
      <c r="L483" s="3">
        <v>80</v>
      </c>
      <c r="M483">
        <v>4</v>
      </c>
      <c r="N483">
        <v>20</v>
      </c>
      <c r="O483" s="3">
        <v>7</v>
      </c>
      <c r="P483" t="s">
        <v>35</v>
      </c>
      <c r="Q483">
        <v>2</v>
      </c>
      <c r="R483" t="s">
        <v>28</v>
      </c>
      <c r="S483" s="3">
        <f t="shared" si="44"/>
        <v>256</v>
      </c>
      <c r="T483" s="3">
        <f t="shared" si="45"/>
        <v>187</v>
      </c>
      <c r="U483" s="3">
        <f t="shared" si="46"/>
        <v>69</v>
      </c>
      <c r="V483" s="8">
        <f t="shared" si="47"/>
        <v>0.26953125</v>
      </c>
    </row>
    <row r="484" spans="1:22" x14ac:dyDescent="0.3">
      <c r="A484" t="s">
        <v>843</v>
      </c>
      <c r="B484" s="13">
        <v>46297</v>
      </c>
      <c r="C484" s="13" t="str">
        <f t="shared" si="42"/>
        <v>October</v>
      </c>
      <c r="D484" s="13" t="str">
        <f t="shared" si="43"/>
        <v>2026</v>
      </c>
      <c r="E484" t="s">
        <v>696</v>
      </c>
      <c r="F484" t="s">
        <v>22</v>
      </c>
      <c r="G484" t="s">
        <v>23</v>
      </c>
      <c r="H484" t="s">
        <v>117</v>
      </c>
      <c r="I484" t="s">
        <v>94</v>
      </c>
      <c r="J484" t="s">
        <v>34</v>
      </c>
      <c r="K484" s="5">
        <v>8</v>
      </c>
      <c r="L484" s="3">
        <v>25</v>
      </c>
      <c r="M484">
        <v>2</v>
      </c>
      <c r="N484">
        <v>15</v>
      </c>
      <c r="O484" s="3">
        <v>8</v>
      </c>
      <c r="P484" t="s">
        <v>35</v>
      </c>
      <c r="Q484">
        <v>2</v>
      </c>
      <c r="R484" t="s">
        <v>28</v>
      </c>
      <c r="S484" s="3">
        <f t="shared" si="44"/>
        <v>42.5</v>
      </c>
      <c r="T484" s="3">
        <f t="shared" si="45"/>
        <v>24</v>
      </c>
      <c r="U484" s="3">
        <f t="shared" si="46"/>
        <v>18.5</v>
      </c>
      <c r="V484" s="8">
        <f t="shared" si="47"/>
        <v>0.43529411764705883</v>
      </c>
    </row>
    <row r="485" spans="1:22" x14ac:dyDescent="0.3">
      <c r="A485" t="s">
        <v>844</v>
      </c>
      <c r="B485" s="13">
        <v>46298</v>
      </c>
      <c r="C485" s="13" t="str">
        <f t="shared" si="42"/>
        <v>October</v>
      </c>
      <c r="D485" s="13" t="str">
        <f t="shared" si="43"/>
        <v>2026</v>
      </c>
      <c r="E485" t="s">
        <v>497</v>
      </c>
      <c r="F485" t="s">
        <v>53</v>
      </c>
      <c r="G485" t="s">
        <v>31</v>
      </c>
      <c r="H485" t="s">
        <v>48</v>
      </c>
      <c r="I485" t="s">
        <v>78</v>
      </c>
      <c r="J485" t="s">
        <v>50</v>
      </c>
      <c r="K485" s="5">
        <v>18</v>
      </c>
      <c r="L485" s="3">
        <v>45</v>
      </c>
      <c r="M485">
        <v>3</v>
      </c>
      <c r="N485">
        <v>25</v>
      </c>
      <c r="O485" s="3">
        <v>20</v>
      </c>
      <c r="P485" t="s">
        <v>54</v>
      </c>
      <c r="Q485">
        <v>4</v>
      </c>
      <c r="R485" t="s">
        <v>28</v>
      </c>
      <c r="S485" s="3">
        <f t="shared" si="44"/>
        <v>101.25</v>
      </c>
      <c r="T485" s="3">
        <f t="shared" si="45"/>
        <v>74</v>
      </c>
      <c r="U485" s="3">
        <f t="shared" si="46"/>
        <v>27.25</v>
      </c>
      <c r="V485" s="8">
        <f t="shared" si="47"/>
        <v>0.26913580246913582</v>
      </c>
    </row>
    <row r="486" spans="1:22" x14ac:dyDescent="0.3">
      <c r="A486" t="s">
        <v>845</v>
      </c>
      <c r="B486" s="13">
        <v>46299</v>
      </c>
      <c r="C486" s="13" t="str">
        <f t="shared" si="42"/>
        <v>October</v>
      </c>
      <c r="D486" s="13" t="str">
        <f t="shared" si="43"/>
        <v>2026</v>
      </c>
      <c r="E486" t="s">
        <v>300</v>
      </c>
      <c r="F486" t="s">
        <v>22</v>
      </c>
      <c r="G486" t="s">
        <v>71</v>
      </c>
      <c r="H486" t="s">
        <v>48</v>
      </c>
      <c r="I486" t="s">
        <v>226</v>
      </c>
      <c r="J486" t="s">
        <v>50</v>
      </c>
      <c r="K486" s="5">
        <v>12</v>
      </c>
      <c r="L486" s="3">
        <v>30</v>
      </c>
      <c r="M486">
        <v>4</v>
      </c>
      <c r="N486">
        <v>20</v>
      </c>
      <c r="O486" s="3">
        <v>11</v>
      </c>
      <c r="P486" t="s">
        <v>54</v>
      </c>
      <c r="Q486">
        <v>3</v>
      </c>
      <c r="R486" t="s">
        <v>28</v>
      </c>
      <c r="S486" s="3">
        <f t="shared" si="44"/>
        <v>96</v>
      </c>
      <c r="T486" s="3">
        <f t="shared" si="45"/>
        <v>59</v>
      </c>
      <c r="U486" s="3">
        <f t="shared" si="46"/>
        <v>37</v>
      </c>
      <c r="V486" s="8">
        <f t="shared" si="47"/>
        <v>0.38541666666666669</v>
      </c>
    </row>
    <row r="487" spans="1:22" x14ac:dyDescent="0.3">
      <c r="A487" t="s">
        <v>846</v>
      </c>
      <c r="B487" s="13">
        <v>46300</v>
      </c>
      <c r="C487" s="13" t="str">
        <f t="shared" si="42"/>
        <v>October</v>
      </c>
      <c r="D487" s="13" t="str">
        <f t="shared" si="43"/>
        <v>2026</v>
      </c>
      <c r="E487" t="s">
        <v>519</v>
      </c>
      <c r="F487" t="s">
        <v>53</v>
      </c>
      <c r="G487" t="s">
        <v>71</v>
      </c>
      <c r="H487" t="s">
        <v>117</v>
      </c>
      <c r="I487" t="s">
        <v>118</v>
      </c>
      <c r="J487" t="s">
        <v>34</v>
      </c>
      <c r="K487" s="5">
        <v>18</v>
      </c>
      <c r="L487" s="3">
        <v>45</v>
      </c>
      <c r="M487">
        <v>1</v>
      </c>
      <c r="N487">
        <v>25</v>
      </c>
      <c r="O487" s="3">
        <v>9</v>
      </c>
      <c r="P487" t="s">
        <v>27</v>
      </c>
      <c r="Q487">
        <v>3</v>
      </c>
      <c r="R487" t="s">
        <v>28</v>
      </c>
      <c r="S487" s="3">
        <f t="shared" si="44"/>
        <v>33.75</v>
      </c>
      <c r="T487" s="3">
        <f t="shared" si="45"/>
        <v>27</v>
      </c>
      <c r="U487" s="3">
        <f t="shared" si="46"/>
        <v>6.75</v>
      </c>
      <c r="V487" s="8">
        <f t="shared" si="47"/>
        <v>0.2</v>
      </c>
    </row>
    <row r="488" spans="1:22" x14ac:dyDescent="0.3">
      <c r="A488" t="s">
        <v>847</v>
      </c>
      <c r="B488" s="13">
        <v>46301</v>
      </c>
      <c r="C488" s="13" t="str">
        <f t="shared" si="42"/>
        <v>October</v>
      </c>
      <c r="D488" s="13" t="str">
        <f t="shared" si="43"/>
        <v>2026</v>
      </c>
      <c r="E488" t="s">
        <v>848</v>
      </c>
      <c r="F488" t="s">
        <v>53</v>
      </c>
      <c r="G488" t="s">
        <v>31</v>
      </c>
      <c r="H488" t="s">
        <v>117</v>
      </c>
      <c r="I488" t="s">
        <v>152</v>
      </c>
      <c r="J488" t="s">
        <v>58</v>
      </c>
      <c r="K488" s="5">
        <v>45</v>
      </c>
      <c r="L488" s="3">
        <v>80</v>
      </c>
      <c r="M488">
        <v>1</v>
      </c>
      <c r="N488">
        <v>20</v>
      </c>
      <c r="O488" s="3">
        <v>15</v>
      </c>
      <c r="P488" t="s">
        <v>35</v>
      </c>
      <c r="Q488">
        <v>4</v>
      </c>
      <c r="R488" t="s">
        <v>28</v>
      </c>
      <c r="S488" s="3">
        <f t="shared" si="44"/>
        <v>64</v>
      </c>
      <c r="T488" s="3">
        <f t="shared" si="45"/>
        <v>60</v>
      </c>
      <c r="U488" s="3">
        <f t="shared" si="46"/>
        <v>4</v>
      </c>
      <c r="V488" s="8">
        <f t="shared" si="47"/>
        <v>6.25E-2</v>
      </c>
    </row>
    <row r="489" spans="1:22" x14ac:dyDescent="0.3">
      <c r="A489" t="s">
        <v>849</v>
      </c>
      <c r="B489" s="13">
        <v>46302</v>
      </c>
      <c r="C489" s="13" t="str">
        <f t="shared" si="42"/>
        <v>October</v>
      </c>
      <c r="D489" s="13" t="str">
        <f t="shared" si="43"/>
        <v>2026</v>
      </c>
      <c r="E489" t="s">
        <v>336</v>
      </c>
      <c r="F489" t="s">
        <v>22</v>
      </c>
      <c r="G489" t="s">
        <v>43</v>
      </c>
      <c r="H489" t="s">
        <v>24</v>
      </c>
      <c r="I489" t="s">
        <v>94</v>
      </c>
      <c r="J489" t="s">
        <v>34</v>
      </c>
      <c r="K489" s="5">
        <v>8</v>
      </c>
      <c r="L489" s="3">
        <v>25</v>
      </c>
      <c r="M489">
        <v>2</v>
      </c>
      <c r="N489">
        <v>15</v>
      </c>
      <c r="O489" s="3">
        <v>7</v>
      </c>
      <c r="P489" t="s">
        <v>27</v>
      </c>
      <c r="Q489">
        <v>3</v>
      </c>
      <c r="R489" t="s">
        <v>28</v>
      </c>
      <c r="S489" s="3">
        <f t="shared" si="44"/>
        <v>42.5</v>
      </c>
      <c r="T489" s="3">
        <f t="shared" si="45"/>
        <v>23</v>
      </c>
      <c r="U489" s="3">
        <f t="shared" si="46"/>
        <v>19.5</v>
      </c>
      <c r="V489" s="8">
        <f t="shared" si="47"/>
        <v>0.45882352941176469</v>
      </c>
    </row>
    <row r="490" spans="1:22" x14ac:dyDescent="0.3">
      <c r="A490" t="s">
        <v>850</v>
      </c>
      <c r="B490" s="13">
        <v>46303</v>
      </c>
      <c r="C490" s="13" t="str">
        <f t="shared" si="42"/>
        <v>October</v>
      </c>
      <c r="D490" s="13" t="str">
        <f t="shared" si="43"/>
        <v>2026</v>
      </c>
      <c r="E490" t="s">
        <v>851</v>
      </c>
      <c r="F490" t="s">
        <v>53</v>
      </c>
      <c r="G490" t="s">
        <v>31</v>
      </c>
      <c r="H490" t="s">
        <v>68</v>
      </c>
      <c r="I490" t="s">
        <v>82</v>
      </c>
      <c r="J490" t="s">
        <v>50</v>
      </c>
      <c r="K490" s="5">
        <v>15</v>
      </c>
      <c r="L490" s="3">
        <v>35</v>
      </c>
      <c r="M490">
        <v>4</v>
      </c>
      <c r="N490">
        <v>25</v>
      </c>
      <c r="O490" s="3">
        <v>13</v>
      </c>
      <c r="P490" t="s">
        <v>54</v>
      </c>
      <c r="Q490">
        <v>4</v>
      </c>
      <c r="R490" t="s">
        <v>28</v>
      </c>
      <c r="S490" s="3">
        <f t="shared" si="44"/>
        <v>105</v>
      </c>
      <c r="T490" s="3">
        <f t="shared" si="45"/>
        <v>73</v>
      </c>
      <c r="U490" s="3">
        <f t="shared" si="46"/>
        <v>32</v>
      </c>
      <c r="V490" s="8">
        <f t="shared" si="47"/>
        <v>0.30476190476190479</v>
      </c>
    </row>
    <row r="491" spans="1:22" x14ac:dyDescent="0.3">
      <c r="A491" t="s">
        <v>852</v>
      </c>
      <c r="B491" s="13">
        <v>46304</v>
      </c>
      <c r="C491" s="13" t="str">
        <f t="shared" si="42"/>
        <v>October</v>
      </c>
      <c r="D491" s="13" t="str">
        <f t="shared" si="43"/>
        <v>2026</v>
      </c>
      <c r="E491" t="s">
        <v>853</v>
      </c>
      <c r="F491" t="s">
        <v>22</v>
      </c>
      <c r="G491" t="s">
        <v>71</v>
      </c>
      <c r="H491" t="s">
        <v>81</v>
      </c>
      <c r="I491" t="s">
        <v>82</v>
      </c>
      <c r="J491" t="s">
        <v>50</v>
      </c>
      <c r="K491" s="5">
        <v>15</v>
      </c>
      <c r="L491" s="3">
        <v>35</v>
      </c>
      <c r="M491">
        <v>2</v>
      </c>
      <c r="N491">
        <v>10</v>
      </c>
      <c r="O491" s="3">
        <v>10</v>
      </c>
      <c r="P491" t="s">
        <v>27</v>
      </c>
      <c r="Q491">
        <v>5</v>
      </c>
      <c r="R491" t="s">
        <v>28</v>
      </c>
      <c r="S491" s="3">
        <f t="shared" si="44"/>
        <v>63</v>
      </c>
      <c r="T491" s="3">
        <f t="shared" si="45"/>
        <v>40</v>
      </c>
      <c r="U491" s="3">
        <f t="shared" si="46"/>
        <v>23</v>
      </c>
      <c r="V491" s="8">
        <f t="shared" si="47"/>
        <v>0.36507936507936506</v>
      </c>
    </row>
    <row r="492" spans="1:22" x14ac:dyDescent="0.3">
      <c r="A492" t="s">
        <v>854</v>
      </c>
      <c r="B492" s="13">
        <v>46305</v>
      </c>
      <c r="C492" s="13" t="str">
        <f t="shared" si="42"/>
        <v>October</v>
      </c>
      <c r="D492" s="13" t="str">
        <f t="shared" si="43"/>
        <v>2026</v>
      </c>
      <c r="E492" t="s">
        <v>855</v>
      </c>
      <c r="F492" t="s">
        <v>38</v>
      </c>
      <c r="G492" t="s">
        <v>43</v>
      </c>
      <c r="H492" t="s">
        <v>97</v>
      </c>
      <c r="I492" t="s">
        <v>49</v>
      </c>
      <c r="J492" t="s">
        <v>50</v>
      </c>
      <c r="K492" s="5">
        <v>45</v>
      </c>
      <c r="L492" s="3">
        <v>90</v>
      </c>
      <c r="M492">
        <v>5</v>
      </c>
      <c r="N492">
        <v>20</v>
      </c>
      <c r="O492" s="3">
        <v>8</v>
      </c>
      <c r="P492" t="s">
        <v>45</v>
      </c>
      <c r="Q492">
        <v>2</v>
      </c>
      <c r="R492" t="s">
        <v>28</v>
      </c>
      <c r="S492" s="3">
        <f t="shared" si="44"/>
        <v>360</v>
      </c>
      <c r="T492" s="3">
        <f t="shared" si="45"/>
        <v>233</v>
      </c>
      <c r="U492" s="3">
        <f t="shared" si="46"/>
        <v>127</v>
      </c>
      <c r="V492" s="8">
        <f t="shared" si="47"/>
        <v>0.3527777777777778</v>
      </c>
    </row>
    <row r="493" spans="1:22" x14ac:dyDescent="0.3">
      <c r="A493" t="s">
        <v>856</v>
      </c>
      <c r="B493" s="13">
        <v>46306</v>
      </c>
      <c r="C493" s="13" t="str">
        <f t="shared" si="42"/>
        <v>October</v>
      </c>
      <c r="D493" s="13" t="str">
        <f t="shared" si="43"/>
        <v>2026</v>
      </c>
      <c r="E493" t="s">
        <v>769</v>
      </c>
      <c r="F493" t="s">
        <v>22</v>
      </c>
      <c r="G493" t="s">
        <v>71</v>
      </c>
      <c r="H493" t="s">
        <v>64</v>
      </c>
      <c r="I493" t="s">
        <v>169</v>
      </c>
      <c r="J493" t="s">
        <v>26</v>
      </c>
      <c r="K493" s="5">
        <v>60</v>
      </c>
      <c r="L493" s="3">
        <v>120</v>
      </c>
      <c r="M493">
        <v>1</v>
      </c>
      <c r="N493">
        <v>10</v>
      </c>
      <c r="O493" s="3">
        <v>8</v>
      </c>
      <c r="P493" t="s">
        <v>35</v>
      </c>
      <c r="Q493">
        <v>3</v>
      </c>
      <c r="R493" t="s">
        <v>28</v>
      </c>
      <c r="S493" s="3">
        <f t="shared" si="44"/>
        <v>108</v>
      </c>
      <c r="T493" s="3">
        <f t="shared" si="45"/>
        <v>68</v>
      </c>
      <c r="U493" s="3">
        <f t="shared" si="46"/>
        <v>40</v>
      </c>
      <c r="V493" s="8">
        <f t="shared" si="47"/>
        <v>0.37037037037037035</v>
      </c>
    </row>
    <row r="494" spans="1:22" x14ac:dyDescent="0.3">
      <c r="A494" t="s">
        <v>857</v>
      </c>
      <c r="B494" s="13">
        <v>46307</v>
      </c>
      <c r="C494" s="13" t="str">
        <f t="shared" si="42"/>
        <v>October</v>
      </c>
      <c r="D494" s="13" t="str">
        <f t="shared" si="43"/>
        <v>2026</v>
      </c>
      <c r="E494" t="s">
        <v>270</v>
      </c>
      <c r="F494" t="s">
        <v>22</v>
      </c>
      <c r="G494" t="s">
        <v>43</v>
      </c>
      <c r="H494" t="s">
        <v>91</v>
      </c>
      <c r="I494" t="s">
        <v>146</v>
      </c>
      <c r="J494" t="s">
        <v>26</v>
      </c>
      <c r="K494" s="5">
        <v>50</v>
      </c>
      <c r="L494" s="3">
        <v>95</v>
      </c>
      <c r="M494">
        <v>3</v>
      </c>
      <c r="N494">
        <v>10</v>
      </c>
      <c r="O494" s="3">
        <v>9</v>
      </c>
      <c r="P494" t="s">
        <v>27</v>
      </c>
      <c r="Q494">
        <v>5</v>
      </c>
      <c r="R494" t="s">
        <v>28</v>
      </c>
      <c r="S494" s="3">
        <f t="shared" si="44"/>
        <v>256.5</v>
      </c>
      <c r="T494" s="3">
        <f t="shared" si="45"/>
        <v>159</v>
      </c>
      <c r="U494" s="3">
        <f t="shared" si="46"/>
        <v>97.5</v>
      </c>
      <c r="V494" s="8">
        <f t="shared" si="47"/>
        <v>0.38011695906432746</v>
      </c>
    </row>
    <row r="495" spans="1:22" x14ac:dyDescent="0.3">
      <c r="A495" t="s">
        <v>858</v>
      </c>
      <c r="B495" s="13">
        <v>46308</v>
      </c>
      <c r="C495" s="13" t="str">
        <f t="shared" si="42"/>
        <v>October</v>
      </c>
      <c r="D495" s="13" t="str">
        <f t="shared" si="43"/>
        <v>2026</v>
      </c>
      <c r="E495" t="s">
        <v>250</v>
      </c>
      <c r="F495" t="s">
        <v>38</v>
      </c>
      <c r="G495" t="s">
        <v>31</v>
      </c>
      <c r="H495" t="s">
        <v>81</v>
      </c>
      <c r="I495" t="s">
        <v>112</v>
      </c>
      <c r="J495" t="s">
        <v>58</v>
      </c>
      <c r="K495" s="5">
        <v>70</v>
      </c>
      <c r="L495" s="3">
        <v>110</v>
      </c>
      <c r="M495">
        <v>7</v>
      </c>
      <c r="N495">
        <v>0</v>
      </c>
      <c r="O495" s="3">
        <v>15</v>
      </c>
      <c r="P495" t="s">
        <v>35</v>
      </c>
      <c r="Q495">
        <v>7</v>
      </c>
      <c r="R495" t="s">
        <v>202</v>
      </c>
      <c r="S495" s="3">
        <f t="shared" si="44"/>
        <v>770</v>
      </c>
      <c r="T495" s="3">
        <f t="shared" si="45"/>
        <v>505</v>
      </c>
      <c r="U495" s="3">
        <f t="shared" si="46"/>
        <v>265</v>
      </c>
      <c r="V495" s="8">
        <f t="shared" si="47"/>
        <v>0.34415584415584416</v>
      </c>
    </row>
    <row r="496" spans="1:22" x14ac:dyDescent="0.3">
      <c r="A496" t="s">
        <v>859</v>
      </c>
      <c r="B496" s="13">
        <v>46309</v>
      </c>
      <c r="C496" s="13" t="str">
        <f t="shared" si="42"/>
        <v>October</v>
      </c>
      <c r="D496" s="13" t="str">
        <f t="shared" si="43"/>
        <v>2026</v>
      </c>
      <c r="E496" t="s">
        <v>860</v>
      </c>
      <c r="F496" t="s">
        <v>22</v>
      </c>
      <c r="G496" t="s">
        <v>43</v>
      </c>
      <c r="H496" t="s">
        <v>97</v>
      </c>
      <c r="I496" t="s">
        <v>118</v>
      </c>
      <c r="J496" t="s">
        <v>34</v>
      </c>
      <c r="K496" s="5">
        <v>18</v>
      </c>
      <c r="L496" s="3">
        <v>45</v>
      </c>
      <c r="M496">
        <v>3</v>
      </c>
      <c r="N496">
        <v>15</v>
      </c>
      <c r="O496" s="3">
        <v>15</v>
      </c>
      <c r="P496" t="s">
        <v>35</v>
      </c>
      <c r="Q496">
        <v>2</v>
      </c>
      <c r="R496" t="s">
        <v>28</v>
      </c>
      <c r="S496" s="3">
        <f t="shared" si="44"/>
        <v>114.75</v>
      </c>
      <c r="T496" s="3">
        <f t="shared" si="45"/>
        <v>69</v>
      </c>
      <c r="U496" s="3">
        <f t="shared" si="46"/>
        <v>45.75</v>
      </c>
      <c r="V496" s="8">
        <f t="shared" si="47"/>
        <v>0.39869281045751637</v>
      </c>
    </row>
    <row r="497" spans="1:22" x14ac:dyDescent="0.3">
      <c r="A497" t="s">
        <v>861</v>
      </c>
      <c r="B497" s="13">
        <v>46310</v>
      </c>
      <c r="C497" s="13" t="str">
        <f t="shared" si="42"/>
        <v>October</v>
      </c>
      <c r="D497" s="13" t="str">
        <f t="shared" si="43"/>
        <v>2026</v>
      </c>
      <c r="E497" t="s">
        <v>862</v>
      </c>
      <c r="F497" t="s">
        <v>38</v>
      </c>
      <c r="G497" t="s">
        <v>43</v>
      </c>
      <c r="H497" t="s">
        <v>32</v>
      </c>
      <c r="I497" t="s">
        <v>316</v>
      </c>
      <c r="J497" t="s">
        <v>40</v>
      </c>
      <c r="K497" s="5">
        <v>20</v>
      </c>
      <c r="L497" s="3">
        <v>50</v>
      </c>
      <c r="M497">
        <v>6</v>
      </c>
      <c r="N497">
        <v>10</v>
      </c>
      <c r="O497" s="3">
        <v>8</v>
      </c>
      <c r="P497" t="s">
        <v>27</v>
      </c>
      <c r="Q497">
        <v>4</v>
      </c>
      <c r="R497" t="s">
        <v>28</v>
      </c>
      <c r="S497" s="3">
        <f t="shared" si="44"/>
        <v>270</v>
      </c>
      <c r="T497" s="3">
        <f t="shared" si="45"/>
        <v>128</v>
      </c>
      <c r="U497" s="3">
        <f t="shared" si="46"/>
        <v>142</v>
      </c>
      <c r="V497" s="8">
        <f t="shared" si="47"/>
        <v>0.52592592592592591</v>
      </c>
    </row>
    <row r="498" spans="1:22" x14ac:dyDescent="0.3">
      <c r="A498" t="s">
        <v>863</v>
      </c>
      <c r="B498" s="13">
        <v>46311</v>
      </c>
      <c r="C498" s="13" t="str">
        <f t="shared" si="42"/>
        <v>October</v>
      </c>
      <c r="D498" s="13" t="str">
        <f t="shared" si="43"/>
        <v>2026</v>
      </c>
      <c r="E498" t="s">
        <v>382</v>
      </c>
      <c r="F498" t="s">
        <v>22</v>
      </c>
      <c r="G498" t="s">
        <v>23</v>
      </c>
      <c r="H498" t="s">
        <v>97</v>
      </c>
      <c r="I498" t="s">
        <v>154</v>
      </c>
      <c r="J498" t="s">
        <v>40</v>
      </c>
      <c r="K498" s="5">
        <v>10</v>
      </c>
      <c r="L498" s="3">
        <v>25</v>
      </c>
      <c r="M498">
        <v>2</v>
      </c>
      <c r="N498">
        <v>5</v>
      </c>
      <c r="O498" s="3">
        <v>10</v>
      </c>
      <c r="P498" t="s">
        <v>54</v>
      </c>
      <c r="Q498">
        <v>3</v>
      </c>
      <c r="R498" t="s">
        <v>28</v>
      </c>
      <c r="S498" s="3">
        <f t="shared" si="44"/>
        <v>47.5</v>
      </c>
      <c r="T498" s="3">
        <f t="shared" si="45"/>
        <v>30</v>
      </c>
      <c r="U498" s="3">
        <f t="shared" si="46"/>
        <v>17.5</v>
      </c>
      <c r="V498" s="8">
        <f t="shared" si="47"/>
        <v>0.36842105263157893</v>
      </c>
    </row>
    <row r="499" spans="1:22" x14ac:dyDescent="0.3">
      <c r="A499" t="s">
        <v>864</v>
      </c>
      <c r="B499" s="13">
        <v>46312</v>
      </c>
      <c r="C499" s="13" t="str">
        <f t="shared" si="42"/>
        <v>October</v>
      </c>
      <c r="D499" s="13" t="str">
        <f t="shared" si="43"/>
        <v>2026</v>
      </c>
      <c r="E499" t="s">
        <v>612</v>
      </c>
      <c r="F499" t="s">
        <v>22</v>
      </c>
      <c r="G499" t="s">
        <v>43</v>
      </c>
      <c r="H499" t="s">
        <v>97</v>
      </c>
      <c r="I499" t="s">
        <v>152</v>
      </c>
      <c r="J499" t="s">
        <v>58</v>
      </c>
      <c r="K499" s="5">
        <v>45</v>
      </c>
      <c r="L499" s="3">
        <v>80</v>
      </c>
      <c r="M499">
        <v>2</v>
      </c>
      <c r="N499">
        <v>20</v>
      </c>
      <c r="O499" s="3">
        <v>7</v>
      </c>
      <c r="P499" t="s">
        <v>27</v>
      </c>
      <c r="Q499">
        <v>3</v>
      </c>
      <c r="R499" t="s">
        <v>202</v>
      </c>
      <c r="S499" s="3">
        <f t="shared" si="44"/>
        <v>128</v>
      </c>
      <c r="T499" s="3">
        <f t="shared" si="45"/>
        <v>97</v>
      </c>
      <c r="U499" s="3">
        <f t="shared" si="46"/>
        <v>31</v>
      </c>
      <c r="V499" s="8">
        <f t="shared" si="47"/>
        <v>0.2421875</v>
      </c>
    </row>
    <row r="500" spans="1:22" x14ac:dyDescent="0.3">
      <c r="A500" t="s">
        <v>865</v>
      </c>
      <c r="B500" s="13">
        <v>46313</v>
      </c>
      <c r="C500" s="13" t="str">
        <f t="shared" si="42"/>
        <v>October</v>
      </c>
      <c r="D500" s="13" t="str">
        <f t="shared" si="43"/>
        <v>2026</v>
      </c>
      <c r="E500" t="s">
        <v>341</v>
      </c>
      <c r="F500" t="s">
        <v>53</v>
      </c>
      <c r="G500" t="s">
        <v>23</v>
      </c>
      <c r="H500" t="s">
        <v>64</v>
      </c>
      <c r="I500" t="s">
        <v>152</v>
      </c>
      <c r="J500" t="s">
        <v>58</v>
      </c>
      <c r="K500" s="5">
        <v>45</v>
      </c>
      <c r="L500" s="3">
        <v>80</v>
      </c>
      <c r="M500">
        <v>4</v>
      </c>
      <c r="N500">
        <v>15</v>
      </c>
      <c r="O500" s="3">
        <v>15</v>
      </c>
      <c r="P500" t="s">
        <v>27</v>
      </c>
      <c r="Q500">
        <v>3</v>
      </c>
      <c r="R500" t="s">
        <v>28</v>
      </c>
      <c r="S500" s="3">
        <f t="shared" si="44"/>
        <v>272</v>
      </c>
      <c r="T500" s="3">
        <f t="shared" si="45"/>
        <v>195</v>
      </c>
      <c r="U500" s="3">
        <f t="shared" si="46"/>
        <v>77</v>
      </c>
      <c r="V500" s="8">
        <f t="shared" si="47"/>
        <v>0.28308823529411764</v>
      </c>
    </row>
    <row r="501" spans="1:22" x14ac:dyDescent="0.3">
      <c r="A501" t="s">
        <v>866</v>
      </c>
      <c r="B501" s="13">
        <v>46314</v>
      </c>
      <c r="C501" s="13" t="str">
        <f t="shared" si="42"/>
        <v>October</v>
      </c>
      <c r="D501" s="13" t="str">
        <f t="shared" si="43"/>
        <v>2026</v>
      </c>
      <c r="E501" t="s">
        <v>455</v>
      </c>
      <c r="F501" t="s">
        <v>22</v>
      </c>
      <c r="G501" t="s">
        <v>71</v>
      </c>
      <c r="H501" t="s">
        <v>32</v>
      </c>
      <c r="I501" t="s">
        <v>112</v>
      </c>
      <c r="J501" t="s">
        <v>58</v>
      </c>
      <c r="K501" s="5">
        <v>70</v>
      </c>
      <c r="L501" s="3">
        <v>110</v>
      </c>
      <c r="M501">
        <v>4</v>
      </c>
      <c r="N501">
        <v>15</v>
      </c>
      <c r="O501" s="3">
        <v>11</v>
      </c>
      <c r="P501" t="s">
        <v>35</v>
      </c>
      <c r="Q501">
        <v>5</v>
      </c>
      <c r="R501" t="s">
        <v>28</v>
      </c>
      <c r="S501" s="3">
        <f t="shared" si="44"/>
        <v>374</v>
      </c>
      <c r="T501" s="3">
        <f t="shared" si="45"/>
        <v>291</v>
      </c>
      <c r="U501" s="3">
        <f t="shared" si="46"/>
        <v>83</v>
      </c>
      <c r="V501" s="8">
        <f t="shared" si="47"/>
        <v>0.22192513368983957</v>
      </c>
    </row>
    <row r="502" spans="1:22" x14ac:dyDescent="0.3">
      <c r="A502" t="s">
        <v>867</v>
      </c>
      <c r="B502" s="13">
        <v>46315</v>
      </c>
      <c r="C502" s="13" t="str">
        <f t="shared" si="42"/>
        <v>October</v>
      </c>
      <c r="D502" s="13" t="str">
        <f t="shared" si="43"/>
        <v>2026</v>
      </c>
      <c r="E502" t="s">
        <v>868</v>
      </c>
      <c r="F502" t="s">
        <v>22</v>
      </c>
      <c r="G502" t="s">
        <v>23</v>
      </c>
      <c r="H502" t="s">
        <v>117</v>
      </c>
      <c r="I502" t="s">
        <v>88</v>
      </c>
      <c r="J502" t="s">
        <v>34</v>
      </c>
      <c r="K502" s="5">
        <v>22</v>
      </c>
      <c r="L502" s="3">
        <v>60</v>
      </c>
      <c r="M502">
        <v>1</v>
      </c>
      <c r="N502">
        <v>15</v>
      </c>
      <c r="O502" s="3">
        <v>15</v>
      </c>
      <c r="P502" t="s">
        <v>27</v>
      </c>
      <c r="Q502">
        <v>4</v>
      </c>
      <c r="R502" t="s">
        <v>28</v>
      </c>
      <c r="S502" s="3">
        <f t="shared" si="44"/>
        <v>51</v>
      </c>
      <c r="T502" s="3">
        <f t="shared" si="45"/>
        <v>37</v>
      </c>
      <c r="U502" s="3">
        <f t="shared" si="46"/>
        <v>14</v>
      </c>
      <c r="V502" s="8">
        <f t="shared" si="47"/>
        <v>0.27450980392156865</v>
      </c>
    </row>
    <row r="503" spans="1:22" x14ac:dyDescent="0.3">
      <c r="A503" t="s">
        <v>869</v>
      </c>
      <c r="B503" s="13">
        <v>46316</v>
      </c>
      <c r="C503" s="13" t="str">
        <f t="shared" si="42"/>
        <v>October</v>
      </c>
      <c r="D503" s="13" t="str">
        <f t="shared" si="43"/>
        <v>2026</v>
      </c>
      <c r="E503" t="s">
        <v>291</v>
      </c>
      <c r="F503" t="s">
        <v>38</v>
      </c>
      <c r="G503" t="s">
        <v>31</v>
      </c>
      <c r="H503" t="s">
        <v>81</v>
      </c>
      <c r="I503" t="s">
        <v>98</v>
      </c>
      <c r="J503" t="s">
        <v>26</v>
      </c>
      <c r="K503" s="5">
        <v>100</v>
      </c>
      <c r="L503" s="3">
        <v>170</v>
      </c>
      <c r="M503">
        <v>3</v>
      </c>
      <c r="N503">
        <v>20</v>
      </c>
      <c r="O503" s="3">
        <v>18</v>
      </c>
      <c r="P503" t="s">
        <v>54</v>
      </c>
      <c r="Q503">
        <v>5</v>
      </c>
      <c r="R503" t="s">
        <v>28</v>
      </c>
      <c r="S503" s="3">
        <f t="shared" si="44"/>
        <v>408</v>
      </c>
      <c r="T503" s="3">
        <f t="shared" si="45"/>
        <v>318</v>
      </c>
      <c r="U503" s="3">
        <f t="shared" si="46"/>
        <v>90</v>
      </c>
      <c r="V503" s="8">
        <f t="shared" si="47"/>
        <v>0.22058823529411764</v>
      </c>
    </row>
    <row r="504" spans="1:22" x14ac:dyDescent="0.3">
      <c r="A504" t="s">
        <v>870</v>
      </c>
      <c r="B504" s="13">
        <v>46317</v>
      </c>
      <c r="C504" s="13" t="str">
        <f t="shared" si="42"/>
        <v>October</v>
      </c>
      <c r="D504" s="13" t="str">
        <f t="shared" si="43"/>
        <v>2026</v>
      </c>
      <c r="E504" t="s">
        <v>666</v>
      </c>
      <c r="F504" t="s">
        <v>53</v>
      </c>
      <c r="G504" t="s">
        <v>23</v>
      </c>
      <c r="H504" t="s">
        <v>64</v>
      </c>
      <c r="I504" t="s">
        <v>173</v>
      </c>
      <c r="J504" t="s">
        <v>50</v>
      </c>
      <c r="K504" s="5">
        <v>30</v>
      </c>
      <c r="L504" s="3">
        <v>60</v>
      </c>
      <c r="M504">
        <v>3</v>
      </c>
      <c r="N504">
        <v>15</v>
      </c>
      <c r="O504" s="3">
        <v>5</v>
      </c>
      <c r="P504" t="s">
        <v>27</v>
      </c>
      <c r="Q504">
        <v>4</v>
      </c>
      <c r="R504" t="s">
        <v>28</v>
      </c>
      <c r="S504" s="3">
        <f t="shared" si="44"/>
        <v>153</v>
      </c>
      <c r="T504" s="3">
        <f t="shared" si="45"/>
        <v>95</v>
      </c>
      <c r="U504" s="3">
        <f t="shared" si="46"/>
        <v>58</v>
      </c>
      <c r="V504" s="8">
        <f t="shared" si="47"/>
        <v>0.37908496732026142</v>
      </c>
    </row>
    <row r="505" spans="1:22" x14ac:dyDescent="0.3">
      <c r="A505" t="s">
        <v>871</v>
      </c>
      <c r="B505" s="13">
        <v>46318</v>
      </c>
      <c r="C505" s="13" t="str">
        <f t="shared" si="42"/>
        <v>October</v>
      </c>
      <c r="D505" s="13" t="str">
        <f t="shared" si="43"/>
        <v>2026</v>
      </c>
      <c r="E505" t="s">
        <v>196</v>
      </c>
      <c r="F505" t="s">
        <v>22</v>
      </c>
      <c r="G505" t="s">
        <v>43</v>
      </c>
      <c r="H505" t="s">
        <v>44</v>
      </c>
      <c r="I505" t="s">
        <v>169</v>
      </c>
      <c r="J505" t="s">
        <v>26</v>
      </c>
      <c r="K505" s="5">
        <v>60</v>
      </c>
      <c r="L505" s="3">
        <v>120</v>
      </c>
      <c r="M505">
        <v>4</v>
      </c>
      <c r="N505">
        <v>10</v>
      </c>
      <c r="O505" s="3">
        <v>5</v>
      </c>
      <c r="P505" t="s">
        <v>27</v>
      </c>
      <c r="Q505">
        <v>5</v>
      </c>
      <c r="R505" t="s">
        <v>28</v>
      </c>
      <c r="S505" s="3">
        <f t="shared" si="44"/>
        <v>432</v>
      </c>
      <c r="T505" s="3">
        <f t="shared" si="45"/>
        <v>245</v>
      </c>
      <c r="U505" s="3">
        <f t="shared" si="46"/>
        <v>187</v>
      </c>
      <c r="V505" s="8">
        <f t="shared" si="47"/>
        <v>0.43287037037037035</v>
      </c>
    </row>
    <row r="506" spans="1:22" x14ac:dyDescent="0.3">
      <c r="A506" t="s">
        <v>872</v>
      </c>
      <c r="B506" s="13">
        <v>46319</v>
      </c>
      <c r="C506" s="13" t="str">
        <f t="shared" si="42"/>
        <v>October</v>
      </c>
      <c r="D506" s="13" t="str">
        <f t="shared" si="43"/>
        <v>2026</v>
      </c>
      <c r="E506" t="s">
        <v>541</v>
      </c>
      <c r="F506" t="s">
        <v>38</v>
      </c>
      <c r="G506" t="s">
        <v>43</v>
      </c>
      <c r="H506" t="s">
        <v>32</v>
      </c>
      <c r="I506" t="s">
        <v>169</v>
      </c>
      <c r="J506" t="s">
        <v>26</v>
      </c>
      <c r="K506" s="5">
        <v>60</v>
      </c>
      <c r="L506" s="3">
        <v>120</v>
      </c>
      <c r="M506">
        <v>3</v>
      </c>
      <c r="N506">
        <v>0</v>
      </c>
      <c r="O506" s="3">
        <v>13</v>
      </c>
      <c r="P506" t="s">
        <v>35</v>
      </c>
      <c r="Q506">
        <v>5</v>
      </c>
      <c r="R506" t="s">
        <v>28</v>
      </c>
      <c r="S506" s="3">
        <f t="shared" si="44"/>
        <v>360</v>
      </c>
      <c r="T506" s="3">
        <f t="shared" si="45"/>
        <v>193</v>
      </c>
      <c r="U506" s="3">
        <f t="shared" si="46"/>
        <v>167</v>
      </c>
      <c r="V506" s="8">
        <f t="shared" si="47"/>
        <v>0.46388888888888891</v>
      </c>
    </row>
    <row r="507" spans="1:22" x14ac:dyDescent="0.3">
      <c r="A507" t="s">
        <v>873</v>
      </c>
      <c r="B507" s="13">
        <v>46320</v>
      </c>
      <c r="C507" s="13" t="str">
        <f t="shared" si="42"/>
        <v>October</v>
      </c>
      <c r="D507" s="13" t="str">
        <f t="shared" si="43"/>
        <v>2026</v>
      </c>
      <c r="E507" t="s">
        <v>455</v>
      </c>
      <c r="F507" t="s">
        <v>38</v>
      </c>
      <c r="G507" t="s">
        <v>43</v>
      </c>
      <c r="H507" t="s">
        <v>48</v>
      </c>
      <c r="I507" t="s">
        <v>78</v>
      </c>
      <c r="J507" t="s">
        <v>50</v>
      </c>
      <c r="K507" s="5">
        <v>18</v>
      </c>
      <c r="L507" s="3">
        <v>45</v>
      </c>
      <c r="M507">
        <v>2</v>
      </c>
      <c r="N507">
        <v>15</v>
      </c>
      <c r="O507" s="3">
        <v>15</v>
      </c>
      <c r="P507" t="s">
        <v>27</v>
      </c>
      <c r="Q507">
        <v>5</v>
      </c>
      <c r="R507" t="s">
        <v>28</v>
      </c>
      <c r="S507" s="3">
        <f t="shared" si="44"/>
        <v>76.5</v>
      </c>
      <c r="T507" s="3">
        <f t="shared" si="45"/>
        <v>51</v>
      </c>
      <c r="U507" s="3">
        <f t="shared" si="46"/>
        <v>25.5</v>
      </c>
      <c r="V507" s="8">
        <f t="shared" si="47"/>
        <v>0.33333333333333331</v>
      </c>
    </row>
    <row r="508" spans="1:22" x14ac:dyDescent="0.3">
      <c r="A508" t="s">
        <v>874</v>
      </c>
      <c r="B508" s="13">
        <v>46321</v>
      </c>
      <c r="C508" s="13" t="str">
        <f t="shared" si="42"/>
        <v>October</v>
      </c>
      <c r="D508" s="13" t="str">
        <f t="shared" si="43"/>
        <v>2026</v>
      </c>
      <c r="E508" t="s">
        <v>875</v>
      </c>
      <c r="F508" t="s">
        <v>38</v>
      </c>
      <c r="G508" t="s">
        <v>71</v>
      </c>
      <c r="H508" t="s">
        <v>24</v>
      </c>
      <c r="I508" t="s">
        <v>132</v>
      </c>
      <c r="J508" t="s">
        <v>40</v>
      </c>
      <c r="K508" s="5">
        <v>18</v>
      </c>
      <c r="L508" s="3">
        <v>40</v>
      </c>
      <c r="M508">
        <v>7</v>
      </c>
      <c r="N508">
        <v>0</v>
      </c>
      <c r="O508" s="3">
        <v>14</v>
      </c>
      <c r="P508" t="s">
        <v>35</v>
      </c>
      <c r="Q508">
        <v>4</v>
      </c>
      <c r="R508" t="s">
        <v>28</v>
      </c>
      <c r="S508" s="3">
        <f t="shared" si="44"/>
        <v>280</v>
      </c>
      <c r="T508" s="3">
        <f t="shared" si="45"/>
        <v>140</v>
      </c>
      <c r="U508" s="3">
        <f t="shared" si="46"/>
        <v>140</v>
      </c>
      <c r="V508" s="8">
        <f t="shared" si="47"/>
        <v>0.5</v>
      </c>
    </row>
    <row r="509" spans="1:22" x14ac:dyDescent="0.3">
      <c r="A509" t="s">
        <v>876</v>
      </c>
      <c r="B509" s="13">
        <v>46322</v>
      </c>
      <c r="C509" s="13" t="str">
        <f t="shared" si="42"/>
        <v>October</v>
      </c>
      <c r="D509" s="13" t="str">
        <f t="shared" si="43"/>
        <v>2026</v>
      </c>
      <c r="E509" t="s">
        <v>831</v>
      </c>
      <c r="F509" t="s">
        <v>53</v>
      </c>
      <c r="G509" t="s">
        <v>71</v>
      </c>
      <c r="H509" t="s">
        <v>48</v>
      </c>
      <c r="I509" t="s">
        <v>78</v>
      </c>
      <c r="J509" t="s">
        <v>50</v>
      </c>
      <c r="K509" s="5">
        <v>18</v>
      </c>
      <c r="L509" s="3">
        <v>45</v>
      </c>
      <c r="M509">
        <v>2</v>
      </c>
      <c r="N509">
        <v>20</v>
      </c>
      <c r="O509" s="3">
        <v>5</v>
      </c>
      <c r="P509" t="s">
        <v>35</v>
      </c>
      <c r="Q509">
        <v>4</v>
      </c>
      <c r="R509" t="s">
        <v>28</v>
      </c>
      <c r="S509" s="3">
        <f t="shared" si="44"/>
        <v>72</v>
      </c>
      <c r="T509" s="3">
        <f t="shared" si="45"/>
        <v>41</v>
      </c>
      <c r="U509" s="3">
        <f t="shared" si="46"/>
        <v>31</v>
      </c>
      <c r="V509" s="8">
        <f t="shared" si="47"/>
        <v>0.43055555555555558</v>
      </c>
    </row>
    <row r="510" spans="1:22" x14ac:dyDescent="0.3">
      <c r="A510" t="s">
        <v>877</v>
      </c>
      <c r="B510" s="13">
        <v>46323</v>
      </c>
      <c r="C510" s="13" t="str">
        <f t="shared" si="42"/>
        <v>October</v>
      </c>
      <c r="D510" s="13" t="str">
        <f t="shared" si="43"/>
        <v>2026</v>
      </c>
      <c r="E510" t="s">
        <v>253</v>
      </c>
      <c r="F510" t="s">
        <v>22</v>
      </c>
      <c r="G510" t="s">
        <v>71</v>
      </c>
      <c r="H510" t="s">
        <v>81</v>
      </c>
      <c r="I510" t="s">
        <v>154</v>
      </c>
      <c r="J510" t="s">
        <v>40</v>
      </c>
      <c r="K510" s="5">
        <v>10</v>
      </c>
      <c r="L510" s="3">
        <v>25</v>
      </c>
      <c r="M510">
        <v>2</v>
      </c>
      <c r="N510">
        <v>20</v>
      </c>
      <c r="O510" s="3">
        <v>6</v>
      </c>
      <c r="P510" t="s">
        <v>27</v>
      </c>
      <c r="Q510">
        <v>3</v>
      </c>
      <c r="R510" t="s">
        <v>28</v>
      </c>
      <c r="S510" s="3">
        <f t="shared" si="44"/>
        <v>40</v>
      </c>
      <c r="T510" s="3">
        <f t="shared" si="45"/>
        <v>26</v>
      </c>
      <c r="U510" s="3">
        <f t="shared" si="46"/>
        <v>14</v>
      </c>
      <c r="V510" s="8">
        <f t="shared" si="47"/>
        <v>0.35</v>
      </c>
    </row>
    <row r="511" spans="1:22" x14ac:dyDescent="0.3">
      <c r="A511" t="s">
        <v>878</v>
      </c>
      <c r="B511" s="13">
        <v>46324</v>
      </c>
      <c r="C511" s="13" t="str">
        <f t="shared" si="42"/>
        <v>October</v>
      </c>
      <c r="D511" s="13" t="str">
        <f t="shared" si="43"/>
        <v>2026</v>
      </c>
      <c r="E511" t="s">
        <v>548</v>
      </c>
      <c r="F511" t="s">
        <v>22</v>
      </c>
      <c r="G511" t="s">
        <v>31</v>
      </c>
      <c r="H511" t="s">
        <v>44</v>
      </c>
      <c r="I511" t="s">
        <v>103</v>
      </c>
      <c r="J511" t="s">
        <v>26</v>
      </c>
      <c r="K511" s="5">
        <v>20</v>
      </c>
      <c r="L511" s="3">
        <v>45</v>
      </c>
      <c r="M511">
        <v>3</v>
      </c>
      <c r="N511">
        <v>20</v>
      </c>
      <c r="O511" s="3">
        <v>18</v>
      </c>
      <c r="P511" t="s">
        <v>27</v>
      </c>
      <c r="Q511">
        <v>5</v>
      </c>
      <c r="R511" t="s">
        <v>28</v>
      </c>
      <c r="S511" s="3">
        <f t="shared" si="44"/>
        <v>108</v>
      </c>
      <c r="T511" s="3">
        <f t="shared" si="45"/>
        <v>78</v>
      </c>
      <c r="U511" s="3">
        <f t="shared" si="46"/>
        <v>30</v>
      </c>
      <c r="V511" s="8">
        <f t="shared" si="47"/>
        <v>0.27777777777777779</v>
      </c>
    </row>
    <row r="512" spans="1:22" x14ac:dyDescent="0.3">
      <c r="A512" t="s">
        <v>879</v>
      </c>
      <c r="B512" s="13">
        <v>46325</v>
      </c>
      <c r="C512" s="13" t="str">
        <f t="shared" si="42"/>
        <v>October</v>
      </c>
      <c r="D512" s="13" t="str">
        <f t="shared" si="43"/>
        <v>2026</v>
      </c>
      <c r="E512" t="s">
        <v>757</v>
      </c>
      <c r="F512" t="s">
        <v>38</v>
      </c>
      <c r="G512" t="s">
        <v>71</v>
      </c>
      <c r="H512" t="s">
        <v>64</v>
      </c>
      <c r="I512" t="s">
        <v>57</v>
      </c>
      <c r="J512" t="s">
        <v>58</v>
      </c>
      <c r="K512" s="5">
        <v>450</v>
      </c>
      <c r="L512" s="3">
        <v>620</v>
      </c>
      <c r="M512">
        <v>4</v>
      </c>
      <c r="N512">
        <v>25</v>
      </c>
      <c r="O512" s="3">
        <v>7</v>
      </c>
      <c r="P512" t="s">
        <v>35</v>
      </c>
      <c r="Q512">
        <v>2</v>
      </c>
      <c r="R512" t="s">
        <v>28</v>
      </c>
      <c r="S512" s="3">
        <f t="shared" si="44"/>
        <v>1860</v>
      </c>
      <c r="T512" s="3">
        <f t="shared" si="45"/>
        <v>1807</v>
      </c>
      <c r="U512" s="3">
        <f t="shared" si="46"/>
        <v>53</v>
      </c>
      <c r="V512" s="8">
        <f t="shared" si="47"/>
        <v>2.849462365591398E-2</v>
      </c>
    </row>
    <row r="513" spans="1:22" x14ac:dyDescent="0.3">
      <c r="A513" t="s">
        <v>880</v>
      </c>
      <c r="B513" s="13">
        <v>46326</v>
      </c>
      <c r="C513" s="13" t="str">
        <f t="shared" si="42"/>
        <v>October</v>
      </c>
      <c r="D513" s="13" t="str">
        <f t="shared" si="43"/>
        <v>2026</v>
      </c>
      <c r="E513" t="s">
        <v>777</v>
      </c>
      <c r="F513" t="s">
        <v>53</v>
      </c>
      <c r="G513" t="s">
        <v>31</v>
      </c>
      <c r="H513" t="s">
        <v>91</v>
      </c>
      <c r="I513" t="s">
        <v>98</v>
      </c>
      <c r="J513" t="s">
        <v>26</v>
      </c>
      <c r="K513" s="5">
        <v>100</v>
      </c>
      <c r="L513" s="3">
        <v>170</v>
      </c>
      <c r="M513">
        <v>4</v>
      </c>
      <c r="N513">
        <v>15</v>
      </c>
      <c r="O513" s="3">
        <v>15</v>
      </c>
      <c r="P513" t="s">
        <v>45</v>
      </c>
      <c r="Q513">
        <v>5</v>
      </c>
      <c r="R513" t="s">
        <v>28</v>
      </c>
      <c r="S513" s="3">
        <f t="shared" si="44"/>
        <v>578</v>
      </c>
      <c r="T513" s="3">
        <f t="shared" si="45"/>
        <v>415</v>
      </c>
      <c r="U513" s="3">
        <f t="shared" si="46"/>
        <v>163</v>
      </c>
      <c r="V513" s="8">
        <f t="shared" si="47"/>
        <v>0.2820069204152249</v>
      </c>
    </row>
    <row r="514" spans="1:22" x14ac:dyDescent="0.3">
      <c r="A514" t="s">
        <v>881</v>
      </c>
      <c r="B514" s="13">
        <v>46327</v>
      </c>
      <c r="C514" s="13" t="str">
        <f t="shared" ref="C514:C577" si="48">TEXT(B514,"mmmm")</f>
        <v>November</v>
      </c>
      <c r="D514" s="13" t="str">
        <f t="shared" ref="D514:D577" si="49">TEXT(B514, "yyyy")</f>
        <v>2026</v>
      </c>
      <c r="E514" t="s">
        <v>882</v>
      </c>
      <c r="F514" t="s">
        <v>53</v>
      </c>
      <c r="G514" t="s">
        <v>43</v>
      </c>
      <c r="H514" t="s">
        <v>81</v>
      </c>
      <c r="I514" t="s">
        <v>85</v>
      </c>
      <c r="J514" t="s">
        <v>58</v>
      </c>
      <c r="K514" s="5">
        <v>20</v>
      </c>
      <c r="L514" s="3">
        <v>45</v>
      </c>
      <c r="M514">
        <v>3</v>
      </c>
      <c r="N514">
        <v>15</v>
      </c>
      <c r="O514" s="3">
        <v>14</v>
      </c>
      <c r="P514" t="s">
        <v>27</v>
      </c>
      <c r="Q514">
        <v>2</v>
      </c>
      <c r="R514" t="s">
        <v>28</v>
      </c>
      <c r="S514" s="3">
        <f t="shared" ref="S514:S577" si="50">M514*L514*(1-N514/100)</f>
        <v>114.75</v>
      </c>
      <c r="T514" s="3">
        <f t="shared" si="45"/>
        <v>74</v>
      </c>
      <c r="U514" s="3">
        <f t="shared" si="46"/>
        <v>40.75</v>
      </c>
      <c r="V514" s="8">
        <f t="shared" si="47"/>
        <v>0.355119825708061</v>
      </c>
    </row>
    <row r="515" spans="1:22" x14ac:dyDescent="0.3">
      <c r="A515" t="s">
        <v>883</v>
      </c>
      <c r="B515" s="13">
        <v>46328</v>
      </c>
      <c r="C515" s="13" t="str">
        <f t="shared" si="48"/>
        <v>November</v>
      </c>
      <c r="D515" s="13" t="str">
        <f t="shared" si="49"/>
        <v>2026</v>
      </c>
      <c r="E515" t="s">
        <v>680</v>
      </c>
      <c r="F515" t="s">
        <v>53</v>
      </c>
      <c r="G515" t="s">
        <v>71</v>
      </c>
      <c r="H515" t="s">
        <v>64</v>
      </c>
      <c r="I515" t="s">
        <v>169</v>
      </c>
      <c r="J515" t="s">
        <v>26</v>
      </c>
      <c r="K515" s="5">
        <v>60</v>
      </c>
      <c r="L515" s="3">
        <v>120</v>
      </c>
      <c r="M515">
        <v>2</v>
      </c>
      <c r="N515">
        <v>0</v>
      </c>
      <c r="O515" s="3">
        <v>10</v>
      </c>
      <c r="P515" t="s">
        <v>45</v>
      </c>
      <c r="Q515">
        <v>5</v>
      </c>
      <c r="R515" t="s">
        <v>28</v>
      </c>
      <c r="S515" s="3">
        <f t="shared" si="50"/>
        <v>240</v>
      </c>
      <c r="T515" s="3">
        <f t="shared" ref="T515:T578" si="51">(K515*M515)+O515</f>
        <v>130</v>
      </c>
      <c r="U515" s="3">
        <f t="shared" ref="U515:U578" si="52">S515-T515</f>
        <v>110</v>
      </c>
      <c r="V515" s="8">
        <f t="shared" ref="V515:V578" si="53">IF(S515=0, 0, U515/S515)</f>
        <v>0.45833333333333331</v>
      </c>
    </row>
    <row r="516" spans="1:22" x14ac:dyDescent="0.3">
      <c r="A516" t="s">
        <v>884</v>
      </c>
      <c r="B516" s="13">
        <v>46329</v>
      </c>
      <c r="C516" s="13" t="str">
        <f t="shared" si="48"/>
        <v>November</v>
      </c>
      <c r="D516" s="13" t="str">
        <f t="shared" si="49"/>
        <v>2026</v>
      </c>
      <c r="E516" t="s">
        <v>47</v>
      </c>
      <c r="F516" t="s">
        <v>22</v>
      </c>
      <c r="G516" t="s">
        <v>71</v>
      </c>
      <c r="H516" t="s">
        <v>64</v>
      </c>
      <c r="I516" t="s">
        <v>85</v>
      </c>
      <c r="J516" t="s">
        <v>58</v>
      </c>
      <c r="K516" s="5">
        <v>20</v>
      </c>
      <c r="L516" s="3">
        <v>45</v>
      </c>
      <c r="M516">
        <v>2</v>
      </c>
      <c r="N516">
        <v>20</v>
      </c>
      <c r="O516" s="3">
        <v>11</v>
      </c>
      <c r="P516" t="s">
        <v>45</v>
      </c>
      <c r="Q516">
        <v>2</v>
      </c>
      <c r="R516" t="s">
        <v>28</v>
      </c>
      <c r="S516" s="3">
        <f t="shared" si="50"/>
        <v>72</v>
      </c>
      <c r="T516" s="3">
        <f t="shared" si="51"/>
        <v>51</v>
      </c>
      <c r="U516" s="3">
        <f t="shared" si="52"/>
        <v>21</v>
      </c>
      <c r="V516" s="8">
        <f t="shared" si="53"/>
        <v>0.29166666666666669</v>
      </c>
    </row>
    <row r="517" spans="1:22" x14ac:dyDescent="0.3">
      <c r="A517" t="s">
        <v>885</v>
      </c>
      <c r="B517" s="13">
        <v>46330</v>
      </c>
      <c r="C517" s="13" t="str">
        <f t="shared" si="48"/>
        <v>November</v>
      </c>
      <c r="D517" s="13" t="str">
        <f t="shared" si="49"/>
        <v>2026</v>
      </c>
      <c r="E517" t="s">
        <v>886</v>
      </c>
      <c r="F517" t="s">
        <v>22</v>
      </c>
      <c r="G517" t="s">
        <v>23</v>
      </c>
      <c r="H517" t="s">
        <v>117</v>
      </c>
      <c r="I517" t="s">
        <v>72</v>
      </c>
      <c r="J517" t="s">
        <v>34</v>
      </c>
      <c r="K517" s="5">
        <v>18</v>
      </c>
      <c r="L517" s="3">
        <v>40</v>
      </c>
      <c r="M517">
        <v>1</v>
      </c>
      <c r="N517">
        <v>20</v>
      </c>
      <c r="O517" s="3">
        <v>15</v>
      </c>
      <c r="P517" t="s">
        <v>45</v>
      </c>
      <c r="Q517">
        <v>3</v>
      </c>
      <c r="R517" t="s">
        <v>28</v>
      </c>
      <c r="S517" s="3">
        <f t="shared" si="50"/>
        <v>32</v>
      </c>
      <c r="T517" s="3">
        <f t="shared" si="51"/>
        <v>33</v>
      </c>
      <c r="U517" s="3">
        <f t="shared" si="52"/>
        <v>-1</v>
      </c>
      <c r="V517" s="8">
        <f t="shared" si="53"/>
        <v>-3.125E-2</v>
      </c>
    </row>
    <row r="518" spans="1:22" x14ac:dyDescent="0.3">
      <c r="A518" t="s">
        <v>887</v>
      </c>
      <c r="B518" s="13">
        <v>46331</v>
      </c>
      <c r="C518" s="13" t="str">
        <f t="shared" si="48"/>
        <v>November</v>
      </c>
      <c r="D518" s="13" t="str">
        <f t="shared" si="49"/>
        <v>2026</v>
      </c>
      <c r="E518" t="s">
        <v>198</v>
      </c>
      <c r="F518" t="s">
        <v>38</v>
      </c>
      <c r="G518" t="s">
        <v>71</v>
      </c>
      <c r="H518" t="s">
        <v>91</v>
      </c>
      <c r="I518" t="s">
        <v>207</v>
      </c>
      <c r="J518" t="s">
        <v>40</v>
      </c>
      <c r="K518" s="5">
        <v>35</v>
      </c>
      <c r="L518" s="3">
        <v>70</v>
      </c>
      <c r="M518">
        <v>3</v>
      </c>
      <c r="N518">
        <v>0</v>
      </c>
      <c r="O518" s="3">
        <v>7</v>
      </c>
      <c r="P518" t="s">
        <v>35</v>
      </c>
      <c r="Q518">
        <v>3</v>
      </c>
      <c r="R518" t="s">
        <v>28</v>
      </c>
      <c r="S518" s="3">
        <f t="shared" si="50"/>
        <v>210</v>
      </c>
      <c r="T518" s="3">
        <f t="shared" si="51"/>
        <v>112</v>
      </c>
      <c r="U518" s="3">
        <f t="shared" si="52"/>
        <v>98</v>
      </c>
      <c r="V518" s="8">
        <f t="shared" si="53"/>
        <v>0.46666666666666667</v>
      </c>
    </row>
    <row r="519" spans="1:22" x14ac:dyDescent="0.3">
      <c r="A519" t="s">
        <v>888</v>
      </c>
      <c r="B519" s="13">
        <v>46332</v>
      </c>
      <c r="C519" s="13" t="str">
        <f t="shared" si="48"/>
        <v>November</v>
      </c>
      <c r="D519" s="13" t="str">
        <f t="shared" si="49"/>
        <v>2026</v>
      </c>
      <c r="E519" t="s">
        <v>162</v>
      </c>
      <c r="F519" t="s">
        <v>22</v>
      </c>
      <c r="G519" t="s">
        <v>71</v>
      </c>
      <c r="H519" t="s">
        <v>24</v>
      </c>
      <c r="I519" t="s">
        <v>94</v>
      </c>
      <c r="J519" t="s">
        <v>34</v>
      </c>
      <c r="K519" s="5">
        <v>8</v>
      </c>
      <c r="L519" s="3">
        <v>25</v>
      </c>
      <c r="M519">
        <v>2</v>
      </c>
      <c r="N519">
        <v>5</v>
      </c>
      <c r="O519" s="3">
        <v>8</v>
      </c>
      <c r="P519" t="s">
        <v>45</v>
      </c>
      <c r="Q519">
        <v>5</v>
      </c>
      <c r="R519" t="s">
        <v>28</v>
      </c>
      <c r="S519" s="3">
        <f t="shared" si="50"/>
        <v>47.5</v>
      </c>
      <c r="T519" s="3">
        <f t="shared" si="51"/>
        <v>24</v>
      </c>
      <c r="U519" s="3">
        <f t="shared" si="52"/>
        <v>23.5</v>
      </c>
      <c r="V519" s="8">
        <f t="shared" si="53"/>
        <v>0.49473684210526314</v>
      </c>
    </row>
    <row r="520" spans="1:22" x14ac:dyDescent="0.3">
      <c r="A520" t="s">
        <v>889</v>
      </c>
      <c r="B520" s="13">
        <v>46333</v>
      </c>
      <c r="C520" s="13" t="str">
        <f t="shared" si="48"/>
        <v>November</v>
      </c>
      <c r="D520" s="13" t="str">
        <f t="shared" si="49"/>
        <v>2026</v>
      </c>
      <c r="E520" t="s">
        <v>469</v>
      </c>
      <c r="F520" t="s">
        <v>38</v>
      </c>
      <c r="G520" t="s">
        <v>71</v>
      </c>
      <c r="H520" t="s">
        <v>117</v>
      </c>
      <c r="I520" t="s">
        <v>112</v>
      </c>
      <c r="J520" t="s">
        <v>58</v>
      </c>
      <c r="K520" s="5">
        <v>70</v>
      </c>
      <c r="L520" s="3">
        <v>110</v>
      </c>
      <c r="M520">
        <v>3</v>
      </c>
      <c r="N520">
        <v>0</v>
      </c>
      <c r="O520" s="3">
        <v>11</v>
      </c>
      <c r="P520" t="s">
        <v>45</v>
      </c>
      <c r="Q520">
        <v>2</v>
      </c>
      <c r="R520" t="s">
        <v>28</v>
      </c>
      <c r="S520" s="3">
        <f t="shared" si="50"/>
        <v>330</v>
      </c>
      <c r="T520" s="3">
        <f t="shared" si="51"/>
        <v>221</v>
      </c>
      <c r="U520" s="3">
        <f t="shared" si="52"/>
        <v>109</v>
      </c>
      <c r="V520" s="8">
        <f t="shared" si="53"/>
        <v>0.33030303030303032</v>
      </c>
    </row>
    <row r="521" spans="1:22" x14ac:dyDescent="0.3">
      <c r="A521" t="s">
        <v>890</v>
      </c>
      <c r="B521" s="13">
        <v>46334</v>
      </c>
      <c r="C521" s="13" t="str">
        <f t="shared" si="48"/>
        <v>November</v>
      </c>
      <c r="D521" s="13" t="str">
        <f t="shared" si="49"/>
        <v>2026</v>
      </c>
      <c r="E521" t="s">
        <v>891</v>
      </c>
      <c r="F521" t="s">
        <v>38</v>
      </c>
      <c r="G521" t="s">
        <v>23</v>
      </c>
      <c r="H521" t="s">
        <v>117</v>
      </c>
      <c r="I521" t="s">
        <v>72</v>
      </c>
      <c r="J521" t="s">
        <v>34</v>
      </c>
      <c r="K521" s="5">
        <v>18</v>
      </c>
      <c r="L521" s="3">
        <v>40</v>
      </c>
      <c r="M521">
        <v>5</v>
      </c>
      <c r="N521">
        <v>10</v>
      </c>
      <c r="O521" s="3">
        <v>15</v>
      </c>
      <c r="P521" t="s">
        <v>27</v>
      </c>
      <c r="Q521">
        <v>4</v>
      </c>
      <c r="R521" t="s">
        <v>28</v>
      </c>
      <c r="S521" s="3">
        <f t="shared" si="50"/>
        <v>180</v>
      </c>
      <c r="T521" s="3">
        <f t="shared" si="51"/>
        <v>105</v>
      </c>
      <c r="U521" s="3">
        <f t="shared" si="52"/>
        <v>75</v>
      </c>
      <c r="V521" s="8">
        <f t="shared" si="53"/>
        <v>0.41666666666666669</v>
      </c>
    </row>
    <row r="522" spans="1:22" x14ac:dyDescent="0.3">
      <c r="A522" t="s">
        <v>892</v>
      </c>
      <c r="B522" s="13">
        <v>46335</v>
      </c>
      <c r="C522" s="13" t="str">
        <f t="shared" si="48"/>
        <v>November</v>
      </c>
      <c r="D522" s="13" t="str">
        <f t="shared" si="49"/>
        <v>2026</v>
      </c>
      <c r="E522" t="s">
        <v>60</v>
      </c>
      <c r="F522" t="s">
        <v>53</v>
      </c>
      <c r="G522" t="s">
        <v>23</v>
      </c>
      <c r="H522" t="s">
        <v>32</v>
      </c>
      <c r="I522" t="s">
        <v>112</v>
      </c>
      <c r="J522" t="s">
        <v>58</v>
      </c>
      <c r="K522" s="5">
        <v>70</v>
      </c>
      <c r="L522" s="3">
        <v>110</v>
      </c>
      <c r="M522">
        <v>3</v>
      </c>
      <c r="N522">
        <v>15</v>
      </c>
      <c r="O522" s="3">
        <v>10</v>
      </c>
      <c r="P522" t="s">
        <v>54</v>
      </c>
      <c r="Q522">
        <v>2</v>
      </c>
      <c r="R522" t="s">
        <v>28</v>
      </c>
      <c r="S522" s="3">
        <f t="shared" si="50"/>
        <v>280.5</v>
      </c>
      <c r="T522" s="3">
        <f t="shared" si="51"/>
        <v>220</v>
      </c>
      <c r="U522" s="3">
        <f t="shared" si="52"/>
        <v>60.5</v>
      </c>
      <c r="V522" s="8">
        <f t="shared" si="53"/>
        <v>0.21568627450980393</v>
      </c>
    </row>
    <row r="523" spans="1:22" x14ac:dyDescent="0.3">
      <c r="A523" t="s">
        <v>893</v>
      </c>
      <c r="B523" s="13">
        <v>46336</v>
      </c>
      <c r="C523" s="13" t="str">
        <f t="shared" si="48"/>
        <v>November</v>
      </c>
      <c r="D523" s="13" t="str">
        <f t="shared" si="49"/>
        <v>2026</v>
      </c>
      <c r="E523" t="s">
        <v>209</v>
      </c>
      <c r="F523" t="s">
        <v>53</v>
      </c>
      <c r="G523" t="s">
        <v>43</v>
      </c>
      <c r="H523" t="s">
        <v>117</v>
      </c>
      <c r="I523" t="s">
        <v>61</v>
      </c>
      <c r="J523" t="s">
        <v>26</v>
      </c>
      <c r="K523" s="5">
        <v>90</v>
      </c>
      <c r="L523" s="3">
        <v>160</v>
      </c>
      <c r="M523">
        <v>3</v>
      </c>
      <c r="N523">
        <v>0</v>
      </c>
      <c r="O523" s="3">
        <v>5</v>
      </c>
      <c r="P523" t="s">
        <v>54</v>
      </c>
      <c r="Q523">
        <v>5</v>
      </c>
      <c r="R523" t="s">
        <v>28</v>
      </c>
      <c r="S523" s="3">
        <f t="shared" si="50"/>
        <v>480</v>
      </c>
      <c r="T523" s="3">
        <f t="shared" si="51"/>
        <v>275</v>
      </c>
      <c r="U523" s="3">
        <f t="shared" si="52"/>
        <v>205</v>
      </c>
      <c r="V523" s="8">
        <f t="shared" si="53"/>
        <v>0.42708333333333331</v>
      </c>
    </row>
    <row r="524" spans="1:22" x14ac:dyDescent="0.3">
      <c r="A524" t="s">
        <v>894</v>
      </c>
      <c r="B524" s="13">
        <v>46337</v>
      </c>
      <c r="C524" s="13" t="str">
        <f t="shared" si="48"/>
        <v>November</v>
      </c>
      <c r="D524" s="13" t="str">
        <f t="shared" si="49"/>
        <v>2026</v>
      </c>
      <c r="E524" t="s">
        <v>682</v>
      </c>
      <c r="F524" t="s">
        <v>22</v>
      </c>
      <c r="G524" t="s">
        <v>71</v>
      </c>
      <c r="H524" t="s">
        <v>91</v>
      </c>
      <c r="I524" t="s">
        <v>25</v>
      </c>
      <c r="J524" t="s">
        <v>26</v>
      </c>
      <c r="K524" s="5">
        <v>35</v>
      </c>
      <c r="L524" s="3">
        <v>70</v>
      </c>
      <c r="M524">
        <v>3</v>
      </c>
      <c r="N524">
        <v>5</v>
      </c>
      <c r="O524" s="3">
        <v>10</v>
      </c>
      <c r="P524" t="s">
        <v>35</v>
      </c>
      <c r="Q524">
        <v>3</v>
      </c>
      <c r="R524" t="s">
        <v>28</v>
      </c>
      <c r="S524" s="3">
        <f t="shared" si="50"/>
        <v>199.5</v>
      </c>
      <c r="T524" s="3">
        <f t="shared" si="51"/>
        <v>115</v>
      </c>
      <c r="U524" s="3">
        <f t="shared" si="52"/>
        <v>84.5</v>
      </c>
      <c r="V524" s="8">
        <f t="shared" si="53"/>
        <v>0.42355889724310775</v>
      </c>
    </row>
    <row r="525" spans="1:22" x14ac:dyDescent="0.3">
      <c r="A525" t="s">
        <v>895</v>
      </c>
      <c r="B525" s="13">
        <v>46338</v>
      </c>
      <c r="C525" s="13" t="str">
        <f t="shared" si="48"/>
        <v>November</v>
      </c>
      <c r="D525" s="13" t="str">
        <f t="shared" si="49"/>
        <v>2026</v>
      </c>
      <c r="E525" t="s">
        <v>896</v>
      </c>
      <c r="F525" t="s">
        <v>38</v>
      </c>
      <c r="G525" t="s">
        <v>71</v>
      </c>
      <c r="H525" t="s">
        <v>24</v>
      </c>
      <c r="I525" t="s">
        <v>98</v>
      </c>
      <c r="J525" t="s">
        <v>26</v>
      </c>
      <c r="K525" s="5">
        <v>100</v>
      </c>
      <c r="L525" s="3">
        <v>170</v>
      </c>
      <c r="M525">
        <v>4</v>
      </c>
      <c r="N525">
        <v>15</v>
      </c>
      <c r="O525" s="3">
        <v>15</v>
      </c>
      <c r="P525" t="s">
        <v>35</v>
      </c>
      <c r="Q525">
        <v>5</v>
      </c>
      <c r="R525" t="s">
        <v>28</v>
      </c>
      <c r="S525" s="3">
        <f t="shared" si="50"/>
        <v>578</v>
      </c>
      <c r="T525" s="3">
        <f t="shared" si="51"/>
        <v>415</v>
      </c>
      <c r="U525" s="3">
        <f t="shared" si="52"/>
        <v>163</v>
      </c>
      <c r="V525" s="8">
        <f t="shared" si="53"/>
        <v>0.2820069204152249</v>
      </c>
    </row>
    <row r="526" spans="1:22" x14ac:dyDescent="0.3">
      <c r="A526" t="s">
        <v>897</v>
      </c>
      <c r="B526" s="13">
        <v>46339</v>
      </c>
      <c r="C526" s="13" t="str">
        <f t="shared" si="48"/>
        <v>November</v>
      </c>
      <c r="D526" s="13" t="str">
        <f t="shared" si="49"/>
        <v>2026</v>
      </c>
      <c r="E526" t="s">
        <v>21</v>
      </c>
      <c r="F526" t="s">
        <v>38</v>
      </c>
      <c r="G526" t="s">
        <v>23</v>
      </c>
      <c r="H526" t="s">
        <v>117</v>
      </c>
      <c r="I526" t="s">
        <v>316</v>
      </c>
      <c r="J526" t="s">
        <v>40</v>
      </c>
      <c r="K526" s="5">
        <v>20</v>
      </c>
      <c r="L526" s="3">
        <v>50</v>
      </c>
      <c r="M526">
        <v>7</v>
      </c>
      <c r="N526">
        <v>20</v>
      </c>
      <c r="O526" s="3">
        <v>10</v>
      </c>
      <c r="P526" t="s">
        <v>45</v>
      </c>
      <c r="Q526">
        <v>2</v>
      </c>
      <c r="R526" t="s">
        <v>28</v>
      </c>
      <c r="S526" s="3">
        <f t="shared" si="50"/>
        <v>280</v>
      </c>
      <c r="T526" s="3">
        <f t="shared" si="51"/>
        <v>150</v>
      </c>
      <c r="U526" s="3">
        <f t="shared" si="52"/>
        <v>130</v>
      </c>
      <c r="V526" s="8">
        <f t="shared" si="53"/>
        <v>0.4642857142857143</v>
      </c>
    </row>
    <row r="527" spans="1:22" x14ac:dyDescent="0.3">
      <c r="A527" t="s">
        <v>898</v>
      </c>
      <c r="B527" s="13">
        <v>46340</v>
      </c>
      <c r="C527" s="13" t="str">
        <f t="shared" si="48"/>
        <v>November</v>
      </c>
      <c r="D527" s="13" t="str">
        <f t="shared" si="49"/>
        <v>2026</v>
      </c>
      <c r="E527" t="s">
        <v>279</v>
      </c>
      <c r="F527" t="s">
        <v>53</v>
      </c>
      <c r="G527" t="s">
        <v>31</v>
      </c>
      <c r="H527" t="s">
        <v>44</v>
      </c>
      <c r="I527" t="s">
        <v>105</v>
      </c>
      <c r="J527" t="s">
        <v>40</v>
      </c>
      <c r="K527" s="5">
        <v>40</v>
      </c>
      <c r="L527" s="3">
        <v>85</v>
      </c>
      <c r="M527">
        <v>3</v>
      </c>
      <c r="N527">
        <v>10</v>
      </c>
      <c r="O527" s="3">
        <v>18</v>
      </c>
      <c r="P527" t="s">
        <v>45</v>
      </c>
      <c r="Q527">
        <v>7</v>
      </c>
      <c r="R527" t="s">
        <v>28</v>
      </c>
      <c r="S527" s="3">
        <f t="shared" si="50"/>
        <v>229.5</v>
      </c>
      <c r="T527" s="3">
        <f t="shared" si="51"/>
        <v>138</v>
      </c>
      <c r="U527" s="3">
        <f t="shared" si="52"/>
        <v>91.5</v>
      </c>
      <c r="V527" s="8">
        <f t="shared" si="53"/>
        <v>0.39869281045751637</v>
      </c>
    </row>
    <row r="528" spans="1:22" x14ac:dyDescent="0.3">
      <c r="A528" t="s">
        <v>899</v>
      </c>
      <c r="B528" s="13">
        <v>46341</v>
      </c>
      <c r="C528" s="13" t="str">
        <f t="shared" si="48"/>
        <v>November</v>
      </c>
      <c r="D528" s="13" t="str">
        <f t="shared" si="49"/>
        <v>2026</v>
      </c>
      <c r="E528" t="s">
        <v>538</v>
      </c>
      <c r="F528" t="s">
        <v>22</v>
      </c>
      <c r="G528" t="s">
        <v>43</v>
      </c>
      <c r="H528" t="s">
        <v>24</v>
      </c>
      <c r="I528" t="s">
        <v>146</v>
      </c>
      <c r="J528" t="s">
        <v>26</v>
      </c>
      <c r="K528" s="5">
        <v>50</v>
      </c>
      <c r="L528" s="3">
        <v>95</v>
      </c>
      <c r="M528">
        <v>4</v>
      </c>
      <c r="N528">
        <v>15</v>
      </c>
      <c r="O528" s="3">
        <v>12</v>
      </c>
      <c r="P528" t="s">
        <v>54</v>
      </c>
      <c r="Q528">
        <v>5</v>
      </c>
      <c r="R528" t="s">
        <v>28</v>
      </c>
      <c r="S528" s="3">
        <f t="shared" si="50"/>
        <v>323</v>
      </c>
      <c r="T528" s="3">
        <f t="shared" si="51"/>
        <v>212</v>
      </c>
      <c r="U528" s="3">
        <f t="shared" si="52"/>
        <v>111</v>
      </c>
      <c r="V528" s="8">
        <f t="shared" si="53"/>
        <v>0.34365325077399383</v>
      </c>
    </row>
    <row r="529" spans="1:22" x14ac:dyDescent="0.3">
      <c r="A529" t="s">
        <v>900</v>
      </c>
      <c r="B529" s="13">
        <v>46342</v>
      </c>
      <c r="C529" s="13" t="str">
        <f t="shared" si="48"/>
        <v>November</v>
      </c>
      <c r="D529" s="13" t="str">
        <f t="shared" si="49"/>
        <v>2026</v>
      </c>
      <c r="E529" t="s">
        <v>788</v>
      </c>
      <c r="F529" t="s">
        <v>22</v>
      </c>
      <c r="G529" t="s">
        <v>23</v>
      </c>
      <c r="H529" t="s">
        <v>117</v>
      </c>
      <c r="I529" t="s">
        <v>316</v>
      </c>
      <c r="J529" t="s">
        <v>40</v>
      </c>
      <c r="K529" s="5">
        <v>20</v>
      </c>
      <c r="L529" s="3">
        <v>50</v>
      </c>
      <c r="M529">
        <v>3</v>
      </c>
      <c r="N529">
        <v>0</v>
      </c>
      <c r="O529" s="3">
        <v>12</v>
      </c>
      <c r="P529" t="s">
        <v>45</v>
      </c>
      <c r="Q529">
        <v>3</v>
      </c>
      <c r="R529" t="s">
        <v>28</v>
      </c>
      <c r="S529" s="3">
        <f t="shared" si="50"/>
        <v>150</v>
      </c>
      <c r="T529" s="3">
        <f t="shared" si="51"/>
        <v>72</v>
      </c>
      <c r="U529" s="3">
        <f t="shared" si="52"/>
        <v>78</v>
      </c>
      <c r="V529" s="8">
        <f t="shared" si="53"/>
        <v>0.52</v>
      </c>
    </row>
    <row r="530" spans="1:22" x14ac:dyDescent="0.3">
      <c r="A530" t="s">
        <v>901</v>
      </c>
      <c r="B530" s="13">
        <v>46343</v>
      </c>
      <c r="C530" s="13" t="str">
        <f t="shared" si="48"/>
        <v>November</v>
      </c>
      <c r="D530" s="13" t="str">
        <f t="shared" si="49"/>
        <v>2026</v>
      </c>
      <c r="E530" t="s">
        <v>902</v>
      </c>
      <c r="F530" t="s">
        <v>22</v>
      </c>
      <c r="G530" t="s">
        <v>31</v>
      </c>
      <c r="H530" t="s">
        <v>91</v>
      </c>
      <c r="I530" t="s">
        <v>125</v>
      </c>
      <c r="J530" t="s">
        <v>50</v>
      </c>
      <c r="K530" s="5">
        <v>4</v>
      </c>
      <c r="L530" s="3">
        <v>15</v>
      </c>
      <c r="M530">
        <v>4</v>
      </c>
      <c r="N530">
        <v>20</v>
      </c>
      <c r="O530" s="3">
        <v>12</v>
      </c>
      <c r="P530" t="s">
        <v>45</v>
      </c>
      <c r="Q530">
        <v>6</v>
      </c>
      <c r="R530" t="s">
        <v>28</v>
      </c>
      <c r="S530" s="3">
        <f t="shared" si="50"/>
        <v>48</v>
      </c>
      <c r="T530" s="3">
        <f t="shared" si="51"/>
        <v>28</v>
      </c>
      <c r="U530" s="3">
        <f t="shared" si="52"/>
        <v>20</v>
      </c>
      <c r="V530" s="8">
        <f t="shared" si="53"/>
        <v>0.41666666666666669</v>
      </c>
    </row>
    <row r="531" spans="1:22" x14ac:dyDescent="0.3">
      <c r="A531" t="s">
        <v>903</v>
      </c>
      <c r="B531" s="13">
        <v>46344</v>
      </c>
      <c r="C531" s="13" t="str">
        <f t="shared" si="48"/>
        <v>November</v>
      </c>
      <c r="D531" s="13" t="str">
        <f t="shared" si="49"/>
        <v>2026</v>
      </c>
      <c r="E531" t="s">
        <v>904</v>
      </c>
      <c r="F531" t="s">
        <v>22</v>
      </c>
      <c r="G531" t="s">
        <v>43</v>
      </c>
      <c r="H531" t="s">
        <v>97</v>
      </c>
      <c r="I531" t="s">
        <v>33</v>
      </c>
      <c r="J531" t="s">
        <v>34</v>
      </c>
      <c r="K531" s="5">
        <v>6</v>
      </c>
      <c r="L531" s="3">
        <v>20</v>
      </c>
      <c r="M531">
        <v>3</v>
      </c>
      <c r="N531">
        <v>15</v>
      </c>
      <c r="O531" s="3">
        <v>13</v>
      </c>
      <c r="P531" t="s">
        <v>35</v>
      </c>
      <c r="Q531">
        <v>3</v>
      </c>
      <c r="R531" t="s">
        <v>28</v>
      </c>
      <c r="S531" s="3">
        <f t="shared" si="50"/>
        <v>51</v>
      </c>
      <c r="T531" s="3">
        <f t="shared" si="51"/>
        <v>31</v>
      </c>
      <c r="U531" s="3">
        <f t="shared" si="52"/>
        <v>20</v>
      </c>
      <c r="V531" s="8">
        <f t="shared" si="53"/>
        <v>0.39215686274509803</v>
      </c>
    </row>
    <row r="532" spans="1:22" x14ac:dyDescent="0.3">
      <c r="A532" t="s">
        <v>905</v>
      </c>
      <c r="B532" s="13">
        <v>46345</v>
      </c>
      <c r="C532" s="13" t="str">
        <f t="shared" si="48"/>
        <v>November</v>
      </c>
      <c r="D532" s="13" t="str">
        <f t="shared" si="49"/>
        <v>2026</v>
      </c>
      <c r="E532" t="s">
        <v>696</v>
      </c>
      <c r="F532" t="s">
        <v>22</v>
      </c>
      <c r="G532" t="s">
        <v>43</v>
      </c>
      <c r="H532" t="s">
        <v>81</v>
      </c>
      <c r="I532" t="s">
        <v>132</v>
      </c>
      <c r="J532" t="s">
        <v>40</v>
      </c>
      <c r="K532" s="5">
        <v>18</v>
      </c>
      <c r="L532" s="3">
        <v>40</v>
      </c>
      <c r="M532">
        <v>2</v>
      </c>
      <c r="N532">
        <v>5</v>
      </c>
      <c r="O532" s="3">
        <v>5</v>
      </c>
      <c r="P532" t="s">
        <v>54</v>
      </c>
      <c r="Q532">
        <v>4</v>
      </c>
      <c r="R532" t="s">
        <v>28</v>
      </c>
      <c r="S532" s="3">
        <f t="shared" si="50"/>
        <v>76</v>
      </c>
      <c r="T532" s="3">
        <f t="shared" si="51"/>
        <v>41</v>
      </c>
      <c r="U532" s="3">
        <f t="shared" si="52"/>
        <v>35</v>
      </c>
      <c r="V532" s="8">
        <f t="shared" si="53"/>
        <v>0.46052631578947367</v>
      </c>
    </row>
    <row r="533" spans="1:22" x14ac:dyDescent="0.3">
      <c r="A533" t="s">
        <v>906</v>
      </c>
      <c r="B533" s="13">
        <v>46346</v>
      </c>
      <c r="C533" s="13" t="str">
        <f t="shared" si="48"/>
        <v>November</v>
      </c>
      <c r="D533" s="13" t="str">
        <f t="shared" si="49"/>
        <v>2026</v>
      </c>
      <c r="E533" t="s">
        <v>654</v>
      </c>
      <c r="F533" t="s">
        <v>22</v>
      </c>
      <c r="G533" t="s">
        <v>71</v>
      </c>
      <c r="H533" t="s">
        <v>24</v>
      </c>
      <c r="I533" t="s">
        <v>39</v>
      </c>
      <c r="J533" t="s">
        <v>40</v>
      </c>
      <c r="K533" s="5">
        <v>25</v>
      </c>
      <c r="L533" s="3">
        <v>55</v>
      </c>
      <c r="M533">
        <v>4</v>
      </c>
      <c r="N533">
        <v>0</v>
      </c>
      <c r="O533" s="3">
        <v>14</v>
      </c>
      <c r="P533" t="s">
        <v>54</v>
      </c>
      <c r="Q533">
        <v>4</v>
      </c>
      <c r="R533" t="s">
        <v>28</v>
      </c>
      <c r="S533" s="3">
        <f t="shared" si="50"/>
        <v>220</v>
      </c>
      <c r="T533" s="3">
        <f t="shared" si="51"/>
        <v>114</v>
      </c>
      <c r="U533" s="3">
        <f t="shared" si="52"/>
        <v>106</v>
      </c>
      <c r="V533" s="8">
        <f t="shared" si="53"/>
        <v>0.48181818181818181</v>
      </c>
    </row>
    <row r="534" spans="1:22" x14ac:dyDescent="0.3">
      <c r="A534" t="s">
        <v>907</v>
      </c>
      <c r="B534" s="13">
        <v>46347</v>
      </c>
      <c r="C534" s="13" t="str">
        <f t="shared" si="48"/>
        <v>November</v>
      </c>
      <c r="D534" s="13" t="str">
        <f t="shared" si="49"/>
        <v>2026</v>
      </c>
      <c r="E534" t="s">
        <v>183</v>
      </c>
      <c r="F534" t="s">
        <v>22</v>
      </c>
      <c r="G534" t="s">
        <v>71</v>
      </c>
      <c r="H534" t="s">
        <v>24</v>
      </c>
      <c r="I534" t="s">
        <v>72</v>
      </c>
      <c r="J534" t="s">
        <v>34</v>
      </c>
      <c r="K534" s="5">
        <v>18</v>
      </c>
      <c r="L534" s="3">
        <v>40</v>
      </c>
      <c r="M534">
        <v>1</v>
      </c>
      <c r="N534">
        <v>0</v>
      </c>
      <c r="O534" s="3">
        <v>14</v>
      </c>
      <c r="P534" t="s">
        <v>45</v>
      </c>
      <c r="Q534">
        <v>5</v>
      </c>
      <c r="R534" t="s">
        <v>28</v>
      </c>
      <c r="S534" s="3">
        <f t="shared" si="50"/>
        <v>40</v>
      </c>
      <c r="T534" s="3">
        <f t="shared" si="51"/>
        <v>32</v>
      </c>
      <c r="U534" s="3">
        <f t="shared" si="52"/>
        <v>8</v>
      </c>
      <c r="V534" s="8">
        <f t="shared" si="53"/>
        <v>0.2</v>
      </c>
    </row>
    <row r="535" spans="1:22" x14ac:dyDescent="0.3">
      <c r="A535" t="s">
        <v>908</v>
      </c>
      <c r="B535" s="13">
        <v>46348</v>
      </c>
      <c r="C535" s="13" t="str">
        <f t="shared" si="48"/>
        <v>November</v>
      </c>
      <c r="D535" s="13" t="str">
        <f t="shared" si="49"/>
        <v>2026</v>
      </c>
      <c r="E535" t="s">
        <v>560</v>
      </c>
      <c r="F535" t="s">
        <v>22</v>
      </c>
      <c r="G535" t="s">
        <v>23</v>
      </c>
      <c r="H535" t="s">
        <v>81</v>
      </c>
      <c r="I535" t="s">
        <v>72</v>
      </c>
      <c r="J535" t="s">
        <v>34</v>
      </c>
      <c r="K535" s="5">
        <v>18</v>
      </c>
      <c r="L535" s="3">
        <v>40</v>
      </c>
      <c r="M535">
        <v>2</v>
      </c>
      <c r="N535">
        <v>10</v>
      </c>
      <c r="O535" s="3">
        <v>15</v>
      </c>
      <c r="P535" t="s">
        <v>45</v>
      </c>
      <c r="Q535">
        <v>2</v>
      </c>
      <c r="R535" t="s">
        <v>28</v>
      </c>
      <c r="S535" s="3">
        <f t="shared" si="50"/>
        <v>72</v>
      </c>
      <c r="T535" s="3">
        <f t="shared" si="51"/>
        <v>51</v>
      </c>
      <c r="U535" s="3">
        <f t="shared" si="52"/>
        <v>21</v>
      </c>
      <c r="V535" s="8">
        <f t="shared" si="53"/>
        <v>0.29166666666666669</v>
      </c>
    </row>
    <row r="536" spans="1:22" x14ac:dyDescent="0.3">
      <c r="A536" t="s">
        <v>909</v>
      </c>
      <c r="B536" s="13">
        <v>46349</v>
      </c>
      <c r="C536" s="13" t="str">
        <f t="shared" si="48"/>
        <v>November</v>
      </c>
      <c r="D536" s="13" t="str">
        <f t="shared" si="49"/>
        <v>2026</v>
      </c>
      <c r="E536" t="s">
        <v>528</v>
      </c>
      <c r="F536" t="s">
        <v>22</v>
      </c>
      <c r="G536" t="s">
        <v>43</v>
      </c>
      <c r="H536" t="s">
        <v>64</v>
      </c>
      <c r="I536" t="s">
        <v>135</v>
      </c>
      <c r="J536" t="s">
        <v>34</v>
      </c>
      <c r="K536" s="5">
        <v>5</v>
      </c>
      <c r="L536" s="3">
        <v>15</v>
      </c>
      <c r="M536">
        <v>1</v>
      </c>
      <c r="N536">
        <v>0</v>
      </c>
      <c r="O536" s="3">
        <v>15</v>
      </c>
      <c r="P536" t="s">
        <v>35</v>
      </c>
      <c r="Q536">
        <v>2</v>
      </c>
      <c r="R536" t="s">
        <v>28</v>
      </c>
      <c r="S536" s="3">
        <f t="shared" si="50"/>
        <v>15</v>
      </c>
      <c r="T536" s="3">
        <f t="shared" si="51"/>
        <v>20</v>
      </c>
      <c r="U536" s="3">
        <f t="shared" si="52"/>
        <v>-5</v>
      </c>
      <c r="V536" s="8">
        <f t="shared" si="53"/>
        <v>-0.33333333333333331</v>
      </c>
    </row>
    <row r="537" spans="1:22" x14ac:dyDescent="0.3">
      <c r="A537" t="s">
        <v>910</v>
      </c>
      <c r="B537" s="13">
        <v>46350</v>
      </c>
      <c r="C537" s="13" t="str">
        <f t="shared" si="48"/>
        <v>November</v>
      </c>
      <c r="D537" s="13" t="str">
        <f t="shared" si="49"/>
        <v>2026</v>
      </c>
      <c r="E537" t="s">
        <v>911</v>
      </c>
      <c r="F537" t="s">
        <v>38</v>
      </c>
      <c r="G537" t="s">
        <v>71</v>
      </c>
      <c r="H537" t="s">
        <v>117</v>
      </c>
      <c r="I537" t="s">
        <v>33</v>
      </c>
      <c r="J537" t="s">
        <v>34</v>
      </c>
      <c r="K537" s="5">
        <v>6</v>
      </c>
      <c r="L537" s="3">
        <v>20</v>
      </c>
      <c r="M537">
        <v>2</v>
      </c>
      <c r="N537">
        <v>25</v>
      </c>
      <c r="O537" s="3">
        <v>5</v>
      </c>
      <c r="P537" t="s">
        <v>27</v>
      </c>
      <c r="Q537">
        <v>2</v>
      </c>
      <c r="R537" t="s">
        <v>28</v>
      </c>
      <c r="S537" s="3">
        <f t="shared" si="50"/>
        <v>30</v>
      </c>
      <c r="T537" s="3">
        <f t="shared" si="51"/>
        <v>17</v>
      </c>
      <c r="U537" s="3">
        <f t="shared" si="52"/>
        <v>13</v>
      </c>
      <c r="V537" s="8">
        <f t="shared" si="53"/>
        <v>0.43333333333333335</v>
      </c>
    </row>
    <row r="538" spans="1:22" x14ac:dyDescent="0.3">
      <c r="A538" t="s">
        <v>912</v>
      </c>
      <c r="B538" s="13">
        <v>46351</v>
      </c>
      <c r="C538" s="13" t="str">
        <f t="shared" si="48"/>
        <v>November</v>
      </c>
      <c r="D538" s="13" t="str">
        <f t="shared" si="49"/>
        <v>2026</v>
      </c>
      <c r="E538" t="s">
        <v>343</v>
      </c>
      <c r="F538" t="s">
        <v>22</v>
      </c>
      <c r="G538" t="s">
        <v>71</v>
      </c>
      <c r="H538" t="s">
        <v>81</v>
      </c>
      <c r="I538" t="s">
        <v>105</v>
      </c>
      <c r="J538" t="s">
        <v>40</v>
      </c>
      <c r="K538" s="5">
        <v>40</v>
      </c>
      <c r="L538" s="3">
        <v>85</v>
      </c>
      <c r="M538">
        <v>3</v>
      </c>
      <c r="N538">
        <v>5</v>
      </c>
      <c r="O538" s="3">
        <v>14</v>
      </c>
      <c r="P538" t="s">
        <v>27</v>
      </c>
      <c r="Q538">
        <v>3</v>
      </c>
      <c r="R538" t="s">
        <v>28</v>
      </c>
      <c r="S538" s="3">
        <f t="shared" si="50"/>
        <v>242.25</v>
      </c>
      <c r="T538" s="3">
        <f t="shared" si="51"/>
        <v>134</v>
      </c>
      <c r="U538" s="3">
        <f t="shared" si="52"/>
        <v>108.25</v>
      </c>
      <c r="V538" s="8">
        <f t="shared" si="53"/>
        <v>0.44685242518059853</v>
      </c>
    </row>
    <row r="539" spans="1:22" x14ac:dyDescent="0.3">
      <c r="A539" t="s">
        <v>913</v>
      </c>
      <c r="B539" s="13">
        <v>46352</v>
      </c>
      <c r="C539" s="13" t="str">
        <f t="shared" si="48"/>
        <v>November</v>
      </c>
      <c r="D539" s="13" t="str">
        <f t="shared" si="49"/>
        <v>2026</v>
      </c>
      <c r="E539" t="s">
        <v>914</v>
      </c>
      <c r="F539" t="s">
        <v>22</v>
      </c>
      <c r="G539" t="s">
        <v>23</v>
      </c>
      <c r="H539" t="s">
        <v>117</v>
      </c>
      <c r="I539" t="s">
        <v>72</v>
      </c>
      <c r="J539" t="s">
        <v>34</v>
      </c>
      <c r="K539" s="5">
        <v>18</v>
      </c>
      <c r="L539" s="3">
        <v>40</v>
      </c>
      <c r="M539">
        <v>4</v>
      </c>
      <c r="N539">
        <v>20</v>
      </c>
      <c r="O539" s="3">
        <v>14</v>
      </c>
      <c r="P539" t="s">
        <v>54</v>
      </c>
      <c r="Q539">
        <v>3</v>
      </c>
      <c r="R539" t="s">
        <v>28</v>
      </c>
      <c r="S539" s="3">
        <f t="shared" si="50"/>
        <v>128</v>
      </c>
      <c r="T539" s="3">
        <f t="shared" si="51"/>
        <v>86</v>
      </c>
      <c r="U539" s="3">
        <f t="shared" si="52"/>
        <v>42</v>
      </c>
      <c r="V539" s="8">
        <f t="shared" si="53"/>
        <v>0.328125</v>
      </c>
    </row>
    <row r="540" spans="1:22" x14ac:dyDescent="0.3">
      <c r="A540" t="s">
        <v>915</v>
      </c>
      <c r="B540" s="13">
        <v>46353</v>
      </c>
      <c r="C540" s="13" t="str">
        <f t="shared" si="48"/>
        <v>November</v>
      </c>
      <c r="D540" s="13" t="str">
        <f t="shared" si="49"/>
        <v>2026</v>
      </c>
      <c r="E540" t="s">
        <v>188</v>
      </c>
      <c r="F540" t="s">
        <v>22</v>
      </c>
      <c r="G540" t="s">
        <v>23</v>
      </c>
      <c r="H540" t="s">
        <v>64</v>
      </c>
      <c r="I540" t="s">
        <v>207</v>
      </c>
      <c r="J540" t="s">
        <v>40</v>
      </c>
      <c r="K540" s="5">
        <v>35</v>
      </c>
      <c r="L540" s="3">
        <v>70</v>
      </c>
      <c r="M540">
        <v>3</v>
      </c>
      <c r="N540">
        <v>5</v>
      </c>
      <c r="O540" s="3">
        <v>8</v>
      </c>
      <c r="P540" t="s">
        <v>54</v>
      </c>
      <c r="Q540">
        <v>3</v>
      </c>
      <c r="R540" t="s">
        <v>28</v>
      </c>
      <c r="S540" s="3">
        <f t="shared" si="50"/>
        <v>199.5</v>
      </c>
      <c r="T540" s="3">
        <f t="shared" si="51"/>
        <v>113</v>
      </c>
      <c r="U540" s="3">
        <f t="shared" si="52"/>
        <v>86.5</v>
      </c>
      <c r="V540" s="8">
        <f t="shared" si="53"/>
        <v>0.43358395989974935</v>
      </c>
    </row>
    <row r="541" spans="1:22" x14ac:dyDescent="0.3">
      <c r="A541" t="s">
        <v>916</v>
      </c>
      <c r="B541" s="13">
        <v>46354</v>
      </c>
      <c r="C541" s="13" t="str">
        <f t="shared" si="48"/>
        <v>November</v>
      </c>
      <c r="D541" s="13" t="str">
        <f t="shared" si="49"/>
        <v>2026</v>
      </c>
      <c r="E541" t="s">
        <v>917</v>
      </c>
      <c r="F541" t="s">
        <v>22</v>
      </c>
      <c r="G541" t="s">
        <v>43</v>
      </c>
      <c r="H541" t="s">
        <v>48</v>
      </c>
      <c r="I541" t="s">
        <v>186</v>
      </c>
      <c r="J541" t="s">
        <v>58</v>
      </c>
      <c r="K541" s="5">
        <v>700</v>
      </c>
      <c r="L541" s="3">
        <v>900</v>
      </c>
      <c r="M541">
        <v>4</v>
      </c>
      <c r="N541">
        <v>10</v>
      </c>
      <c r="O541" s="3">
        <v>14</v>
      </c>
      <c r="P541" t="s">
        <v>54</v>
      </c>
      <c r="Q541">
        <v>4</v>
      </c>
      <c r="R541" t="s">
        <v>28</v>
      </c>
      <c r="S541" s="3">
        <f t="shared" si="50"/>
        <v>3240</v>
      </c>
      <c r="T541" s="3">
        <f t="shared" si="51"/>
        <v>2814</v>
      </c>
      <c r="U541" s="3">
        <f t="shared" si="52"/>
        <v>426</v>
      </c>
      <c r="V541" s="8">
        <f t="shared" si="53"/>
        <v>0.13148148148148148</v>
      </c>
    </row>
    <row r="542" spans="1:22" x14ac:dyDescent="0.3">
      <c r="A542" t="s">
        <v>918</v>
      </c>
      <c r="B542" s="13">
        <v>46355</v>
      </c>
      <c r="C542" s="13" t="str">
        <f t="shared" si="48"/>
        <v>November</v>
      </c>
      <c r="D542" s="13" t="str">
        <f t="shared" si="49"/>
        <v>2026</v>
      </c>
      <c r="E542" t="s">
        <v>493</v>
      </c>
      <c r="F542" t="s">
        <v>22</v>
      </c>
      <c r="G542" t="s">
        <v>71</v>
      </c>
      <c r="H542" t="s">
        <v>64</v>
      </c>
      <c r="I542" t="s">
        <v>57</v>
      </c>
      <c r="J542" t="s">
        <v>58</v>
      </c>
      <c r="K542" s="5">
        <v>450</v>
      </c>
      <c r="L542" s="3">
        <v>620</v>
      </c>
      <c r="M542">
        <v>1</v>
      </c>
      <c r="N542">
        <v>15</v>
      </c>
      <c r="O542" s="3">
        <v>8</v>
      </c>
      <c r="P542" t="s">
        <v>35</v>
      </c>
      <c r="Q542">
        <v>5</v>
      </c>
      <c r="R542" t="s">
        <v>202</v>
      </c>
      <c r="S542" s="3">
        <f t="shared" si="50"/>
        <v>527</v>
      </c>
      <c r="T542" s="3">
        <f t="shared" si="51"/>
        <v>458</v>
      </c>
      <c r="U542" s="3">
        <f t="shared" si="52"/>
        <v>69</v>
      </c>
      <c r="V542" s="8">
        <f t="shared" si="53"/>
        <v>0.13092979127134724</v>
      </c>
    </row>
    <row r="543" spans="1:22" x14ac:dyDescent="0.3">
      <c r="A543" t="s">
        <v>919</v>
      </c>
      <c r="B543" s="13">
        <v>46356</v>
      </c>
      <c r="C543" s="13" t="str">
        <f t="shared" si="48"/>
        <v>November</v>
      </c>
      <c r="D543" s="13" t="str">
        <f t="shared" si="49"/>
        <v>2026</v>
      </c>
      <c r="E543" t="s">
        <v>177</v>
      </c>
      <c r="F543" t="s">
        <v>22</v>
      </c>
      <c r="G543" t="s">
        <v>31</v>
      </c>
      <c r="H543" t="s">
        <v>44</v>
      </c>
      <c r="I543" t="s">
        <v>94</v>
      </c>
      <c r="J543" t="s">
        <v>34</v>
      </c>
      <c r="K543" s="5">
        <v>8</v>
      </c>
      <c r="L543" s="3">
        <v>25</v>
      </c>
      <c r="M543">
        <v>1</v>
      </c>
      <c r="N543">
        <v>10</v>
      </c>
      <c r="O543" s="3">
        <v>17</v>
      </c>
      <c r="P543" t="s">
        <v>35</v>
      </c>
      <c r="Q543">
        <v>4</v>
      </c>
      <c r="R543" t="s">
        <v>28</v>
      </c>
      <c r="S543" s="3">
        <f t="shared" si="50"/>
        <v>22.5</v>
      </c>
      <c r="T543" s="3">
        <f t="shared" si="51"/>
        <v>25</v>
      </c>
      <c r="U543" s="3">
        <f t="shared" si="52"/>
        <v>-2.5</v>
      </c>
      <c r="V543" s="8">
        <f t="shared" si="53"/>
        <v>-0.1111111111111111</v>
      </c>
    </row>
    <row r="544" spans="1:22" x14ac:dyDescent="0.3">
      <c r="A544" t="s">
        <v>920</v>
      </c>
      <c r="B544" s="13">
        <v>46357</v>
      </c>
      <c r="C544" s="13" t="str">
        <f t="shared" si="48"/>
        <v>December</v>
      </c>
      <c r="D544" s="13" t="str">
        <f t="shared" si="49"/>
        <v>2026</v>
      </c>
      <c r="E544" t="s">
        <v>921</v>
      </c>
      <c r="F544" t="s">
        <v>22</v>
      </c>
      <c r="G544" t="s">
        <v>71</v>
      </c>
      <c r="H544" t="s">
        <v>117</v>
      </c>
      <c r="I544" t="s">
        <v>132</v>
      </c>
      <c r="J544" t="s">
        <v>40</v>
      </c>
      <c r="K544" s="5">
        <v>18</v>
      </c>
      <c r="L544" s="3">
        <v>40</v>
      </c>
      <c r="M544">
        <v>3</v>
      </c>
      <c r="N544">
        <v>20</v>
      </c>
      <c r="O544" s="3">
        <v>6</v>
      </c>
      <c r="P544" t="s">
        <v>45</v>
      </c>
      <c r="Q544">
        <v>3</v>
      </c>
      <c r="R544" t="s">
        <v>28</v>
      </c>
      <c r="S544" s="3">
        <f t="shared" si="50"/>
        <v>96</v>
      </c>
      <c r="T544" s="3">
        <f t="shared" si="51"/>
        <v>60</v>
      </c>
      <c r="U544" s="3">
        <f t="shared" si="52"/>
        <v>36</v>
      </c>
      <c r="V544" s="8">
        <f t="shared" si="53"/>
        <v>0.375</v>
      </c>
    </row>
    <row r="545" spans="1:22" x14ac:dyDescent="0.3">
      <c r="A545" t="s">
        <v>922</v>
      </c>
      <c r="B545" s="13">
        <v>46358</v>
      </c>
      <c r="C545" s="13" t="str">
        <f t="shared" si="48"/>
        <v>December</v>
      </c>
      <c r="D545" s="13" t="str">
        <f t="shared" si="49"/>
        <v>2026</v>
      </c>
      <c r="E545" t="s">
        <v>215</v>
      </c>
      <c r="F545" t="s">
        <v>22</v>
      </c>
      <c r="G545" t="s">
        <v>23</v>
      </c>
      <c r="H545" t="s">
        <v>97</v>
      </c>
      <c r="I545" t="s">
        <v>186</v>
      </c>
      <c r="J545" t="s">
        <v>58</v>
      </c>
      <c r="K545" s="5">
        <v>700</v>
      </c>
      <c r="L545" s="3">
        <v>900</v>
      </c>
      <c r="M545">
        <v>3</v>
      </c>
      <c r="N545">
        <v>20</v>
      </c>
      <c r="O545" s="3">
        <v>14</v>
      </c>
      <c r="P545" t="s">
        <v>54</v>
      </c>
      <c r="Q545">
        <v>5</v>
      </c>
      <c r="R545" t="s">
        <v>28</v>
      </c>
      <c r="S545" s="3">
        <f t="shared" si="50"/>
        <v>2160</v>
      </c>
      <c r="T545" s="3">
        <f t="shared" si="51"/>
        <v>2114</v>
      </c>
      <c r="U545" s="3">
        <f t="shared" si="52"/>
        <v>46</v>
      </c>
      <c r="V545" s="8">
        <f t="shared" si="53"/>
        <v>2.1296296296296296E-2</v>
      </c>
    </row>
    <row r="546" spans="1:22" x14ac:dyDescent="0.3">
      <c r="A546" t="s">
        <v>923</v>
      </c>
      <c r="B546" s="13">
        <v>46359</v>
      </c>
      <c r="C546" s="13" t="str">
        <f t="shared" si="48"/>
        <v>December</v>
      </c>
      <c r="D546" s="13" t="str">
        <f t="shared" si="49"/>
        <v>2026</v>
      </c>
      <c r="E546" t="s">
        <v>924</v>
      </c>
      <c r="F546" t="s">
        <v>22</v>
      </c>
      <c r="G546" t="s">
        <v>71</v>
      </c>
      <c r="H546" t="s">
        <v>117</v>
      </c>
      <c r="I546" t="s">
        <v>39</v>
      </c>
      <c r="J546" t="s">
        <v>40</v>
      </c>
      <c r="K546" s="5">
        <v>25</v>
      </c>
      <c r="L546" s="3">
        <v>55</v>
      </c>
      <c r="M546">
        <v>1</v>
      </c>
      <c r="N546">
        <v>25</v>
      </c>
      <c r="O546" s="3">
        <v>6</v>
      </c>
      <c r="P546" t="s">
        <v>54</v>
      </c>
      <c r="Q546">
        <v>5</v>
      </c>
      <c r="R546" t="s">
        <v>28</v>
      </c>
      <c r="S546" s="3">
        <f t="shared" si="50"/>
        <v>41.25</v>
      </c>
      <c r="T546" s="3">
        <f t="shared" si="51"/>
        <v>31</v>
      </c>
      <c r="U546" s="3">
        <f t="shared" si="52"/>
        <v>10.25</v>
      </c>
      <c r="V546" s="8">
        <f t="shared" si="53"/>
        <v>0.24848484848484848</v>
      </c>
    </row>
    <row r="547" spans="1:22" x14ac:dyDescent="0.3">
      <c r="A547" t="s">
        <v>925</v>
      </c>
      <c r="B547" s="13">
        <v>46360</v>
      </c>
      <c r="C547" s="13" t="str">
        <f t="shared" si="48"/>
        <v>December</v>
      </c>
      <c r="D547" s="13" t="str">
        <f t="shared" si="49"/>
        <v>2026</v>
      </c>
      <c r="E547" t="s">
        <v>508</v>
      </c>
      <c r="F547" t="s">
        <v>22</v>
      </c>
      <c r="G547" t="s">
        <v>71</v>
      </c>
      <c r="H547" t="s">
        <v>81</v>
      </c>
      <c r="I547" t="s">
        <v>82</v>
      </c>
      <c r="J547" t="s">
        <v>50</v>
      </c>
      <c r="K547" s="5">
        <v>15</v>
      </c>
      <c r="L547" s="3">
        <v>35</v>
      </c>
      <c r="M547">
        <v>2</v>
      </c>
      <c r="N547">
        <v>20</v>
      </c>
      <c r="O547" s="3">
        <v>12</v>
      </c>
      <c r="P547" t="s">
        <v>35</v>
      </c>
      <c r="Q547">
        <v>2</v>
      </c>
      <c r="R547" t="s">
        <v>28</v>
      </c>
      <c r="S547" s="3">
        <f t="shared" si="50"/>
        <v>56</v>
      </c>
      <c r="T547" s="3">
        <f t="shared" si="51"/>
        <v>42</v>
      </c>
      <c r="U547" s="3">
        <f t="shared" si="52"/>
        <v>14</v>
      </c>
      <c r="V547" s="8">
        <f t="shared" si="53"/>
        <v>0.25</v>
      </c>
    </row>
    <row r="548" spans="1:22" x14ac:dyDescent="0.3">
      <c r="A548" t="s">
        <v>926</v>
      </c>
      <c r="B548" s="13">
        <v>46361</v>
      </c>
      <c r="C548" s="13" t="str">
        <f t="shared" si="48"/>
        <v>December</v>
      </c>
      <c r="D548" s="13" t="str">
        <f t="shared" si="49"/>
        <v>2026</v>
      </c>
      <c r="E548" t="s">
        <v>320</v>
      </c>
      <c r="F548" t="s">
        <v>22</v>
      </c>
      <c r="G548" t="s">
        <v>23</v>
      </c>
      <c r="H548" t="s">
        <v>44</v>
      </c>
      <c r="I548" t="s">
        <v>78</v>
      </c>
      <c r="J548" t="s">
        <v>50</v>
      </c>
      <c r="K548" s="5">
        <v>18</v>
      </c>
      <c r="L548" s="3">
        <v>45</v>
      </c>
      <c r="M548">
        <v>4</v>
      </c>
      <c r="N548">
        <v>5</v>
      </c>
      <c r="O548" s="3">
        <v>11</v>
      </c>
      <c r="P548" t="s">
        <v>35</v>
      </c>
      <c r="Q548">
        <v>4</v>
      </c>
      <c r="R548" t="s">
        <v>28</v>
      </c>
      <c r="S548" s="3">
        <f t="shared" si="50"/>
        <v>171</v>
      </c>
      <c r="T548" s="3">
        <f t="shared" si="51"/>
        <v>83</v>
      </c>
      <c r="U548" s="3">
        <f t="shared" si="52"/>
        <v>88</v>
      </c>
      <c r="V548" s="8">
        <f t="shared" si="53"/>
        <v>0.51461988304093564</v>
      </c>
    </row>
    <row r="549" spans="1:22" x14ac:dyDescent="0.3">
      <c r="A549" t="s">
        <v>927</v>
      </c>
      <c r="B549" s="13">
        <v>46362</v>
      </c>
      <c r="C549" s="13" t="str">
        <f t="shared" si="48"/>
        <v>December</v>
      </c>
      <c r="D549" s="13" t="str">
        <f t="shared" si="49"/>
        <v>2026</v>
      </c>
      <c r="E549" t="s">
        <v>660</v>
      </c>
      <c r="F549" t="s">
        <v>53</v>
      </c>
      <c r="G549" t="s">
        <v>31</v>
      </c>
      <c r="H549" t="s">
        <v>117</v>
      </c>
      <c r="I549" t="s">
        <v>57</v>
      </c>
      <c r="J549" t="s">
        <v>58</v>
      </c>
      <c r="K549" s="5">
        <v>450</v>
      </c>
      <c r="L549" s="3">
        <v>620</v>
      </c>
      <c r="M549">
        <v>3</v>
      </c>
      <c r="N549">
        <v>15</v>
      </c>
      <c r="O549" s="3">
        <v>17</v>
      </c>
      <c r="P549" t="s">
        <v>27</v>
      </c>
      <c r="Q549">
        <v>4</v>
      </c>
      <c r="R549" t="s">
        <v>28</v>
      </c>
      <c r="S549" s="3">
        <f t="shared" si="50"/>
        <v>1581</v>
      </c>
      <c r="T549" s="3">
        <f t="shared" si="51"/>
        <v>1367</v>
      </c>
      <c r="U549" s="3">
        <f t="shared" si="52"/>
        <v>214</v>
      </c>
      <c r="V549" s="8">
        <f t="shared" si="53"/>
        <v>0.13535736875395318</v>
      </c>
    </row>
    <row r="550" spans="1:22" x14ac:dyDescent="0.3">
      <c r="A550" t="s">
        <v>928</v>
      </c>
      <c r="B550" s="13">
        <v>46363</v>
      </c>
      <c r="C550" s="13" t="str">
        <f t="shared" si="48"/>
        <v>December</v>
      </c>
      <c r="D550" s="13" t="str">
        <f t="shared" si="49"/>
        <v>2026</v>
      </c>
      <c r="E550" t="s">
        <v>213</v>
      </c>
      <c r="F550" t="s">
        <v>22</v>
      </c>
      <c r="G550" t="s">
        <v>71</v>
      </c>
      <c r="H550" t="s">
        <v>44</v>
      </c>
      <c r="I550" t="s">
        <v>154</v>
      </c>
      <c r="J550" t="s">
        <v>40</v>
      </c>
      <c r="K550" s="5">
        <v>10</v>
      </c>
      <c r="L550" s="3">
        <v>25</v>
      </c>
      <c r="M550">
        <v>2</v>
      </c>
      <c r="N550">
        <v>5</v>
      </c>
      <c r="O550" s="3">
        <v>6</v>
      </c>
      <c r="P550" t="s">
        <v>54</v>
      </c>
      <c r="Q550">
        <v>4</v>
      </c>
      <c r="R550" t="s">
        <v>28</v>
      </c>
      <c r="S550" s="3">
        <f t="shared" si="50"/>
        <v>47.5</v>
      </c>
      <c r="T550" s="3">
        <f t="shared" si="51"/>
        <v>26</v>
      </c>
      <c r="U550" s="3">
        <f t="shared" si="52"/>
        <v>21.5</v>
      </c>
      <c r="V550" s="8">
        <f t="shared" si="53"/>
        <v>0.45263157894736844</v>
      </c>
    </row>
    <row r="551" spans="1:22" x14ac:dyDescent="0.3">
      <c r="A551" t="s">
        <v>929</v>
      </c>
      <c r="B551" s="13">
        <v>46364</v>
      </c>
      <c r="C551" s="13" t="str">
        <f t="shared" si="48"/>
        <v>December</v>
      </c>
      <c r="D551" s="13" t="str">
        <f t="shared" si="49"/>
        <v>2026</v>
      </c>
      <c r="E551" t="s">
        <v>474</v>
      </c>
      <c r="F551" t="s">
        <v>38</v>
      </c>
      <c r="G551" t="s">
        <v>31</v>
      </c>
      <c r="H551" t="s">
        <v>117</v>
      </c>
      <c r="I551" t="s">
        <v>135</v>
      </c>
      <c r="J551" t="s">
        <v>34</v>
      </c>
      <c r="K551" s="5">
        <v>5</v>
      </c>
      <c r="L551" s="3">
        <v>15</v>
      </c>
      <c r="M551">
        <v>6</v>
      </c>
      <c r="N551">
        <v>5</v>
      </c>
      <c r="O551" s="3">
        <v>19</v>
      </c>
      <c r="P551" t="s">
        <v>35</v>
      </c>
      <c r="Q551">
        <v>4</v>
      </c>
      <c r="R551" t="s">
        <v>28</v>
      </c>
      <c r="S551" s="3">
        <f t="shared" si="50"/>
        <v>85.5</v>
      </c>
      <c r="T551" s="3">
        <f t="shared" si="51"/>
        <v>49</v>
      </c>
      <c r="U551" s="3">
        <f t="shared" si="52"/>
        <v>36.5</v>
      </c>
      <c r="V551" s="8">
        <f t="shared" si="53"/>
        <v>0.42690058479532161</v>
      </c>
    </row>
    <row r="552" spans="1:22" x14ac:dyDescent="0.3">
      <c r="A552" t="s">
        <v>930</v>
      </c>
      <c r="B552" s="13">
        <v>46365</v>
      </c>
      <c r="C552" s="13" t="str">
        <f t="shared" si="48"/>
        <v>December</v>
      </c>
      <c r="D552" s="13" t="str">
        <f t="shared" si="49"/>
        <v>2026</v>
      </c>
      <c r="E552" t="s">
        <v>931</v>
      </c>
      <c r="F552" t="s">
        <v>22</v>
      </c>
      <c r="G552" t="s">
        <v>31</v>
      </c>
      <c r="H552" t="s">
        <v>81</v>
      </c>
      <c r="I552" t="s">
        <v>154</v>
      </c>
      <c r="J552" t="s">
        <v>40</v>
      </c>
      <c r="K552" s="5">
        <v>10</v>
      </c>
      <c r="L552" s="3">
        <v>25</v>
      </c>
      <c r="M552">
        <v>4</v>
      </c>
      <c r="N552">
        <v>25</v>
      </c>
      <c r="O552" s="3">
        <v>15</v>
      </c>
      <c r="P552" t="s">
        <v>54</v>
      </c>
      <c r="Q552">
        <v>7</v>
      </c>
      <c r="R552" t="s">
        <v>28</v>
      </c>
      <c r="S552" s="3">
        <f t="shared" si="50"/>
        <v>75</v>
      </c>
      <c r="T552" s="3">
        <f t="shared" si="51"/>
        <v>55</v>
      </c>
      <c r="U552" s="3">
        <f t="shared" si="52"/>
        <v>20</v>
      </c>
      <c r="V552" s="8">
        <f t="shared" si="53"/>
        <v>0.26666666666666666</v>
      </c>
    </row>
    <row r="553" spans="1:22" x14ac:dyDescent="0.3">
      <c r="A553" t="s">
        <v>932</v>
      </c>
      <c r="B553" s="13">
        <v>46366</v>
      </c>
      <c r="C553" s="13" t="str">
        <f t="shared" si="48"/>
        <v>December</v>
      </c>
      <c r="D553" s="13" t="str">
        <f t="shared" si="49"/>
        <v>2026</v>
      </c>
      <c r="E553" t="s">
        <v>637</v>
      </c>
      <c r="F553" t="s">
        <v>38</v>
      </c>
      <c r="G553" t="s">
        <v>23</v>
      </c>
      <c r="H553" t="s">
        <v>91</v>
      </c>
      <c r="I553" t="s">
        <v>33</v>
      </c>
      <c r="J553" t="s">
        <v>34</v>
      </c>
      <c r="K553" s="5">
        <v>6</v>
      </c>
      <c r="L553" s="3">
        <v>20</v>
      </c>
      <c r="M553">
        <v>7</v>
      </c>
      <c r="N553">
        <v>5</v>
      </c>
      <c r="O553" s="3">
        <v>11</v>
      </c>
      <c r="P553" t="s">
        <v>35</v>
      </c>
      <c r="Q553">
        <v>4</v>
      </c>
      <c r="R553" t="s">
        <v>28</v>
      </c>
      <c r="S553" s="3">
        <f t="shared" si="50"/>
        <v>133</v>
      </c>
      <c r="T553" s="3">
        <f t="shared" si="51"/>
        <v>53</v>
      </c>
      <c r="U553" s="3">
        <f t="shared" si="52"/>
        <v>80</v>
      </c>
      <c r="V553" s="8">
        <f t="shared" si="53"/>
        <v>0.60150375939849621</v>
      </c>
    </row>
    <row r="554" spans="1:22" x14ac:dyDescent="0.3">
      <c r="A554" t="s">
        <v>933</v>
      </c>
      <c r="B554" s="13">
        <v>46367</v>
      </c>
      <c r="C554" s="13" t="str">
        <f t="shared" si="48"/>
        <v>December</v>
      </c>
      <c r="D554" s="13" t="str">
        <f t="shared" si="49"/>
        <v>2026</v>
      </c>
      <c r="E554" t="s">
        <v>628</v>
      </c>
      <c r="F554" t="s">
        <v>22</v>
      </c>
      <c r="G554" t="s">
        <v>23</v>
      </c>
      <c r="H554" t="s">
        <v>117</v>
      </c>
      <c r="I554" t="s">
        <v>132</v>
      </c>
      <c r="J554" t="s">
        <v>40</v>
      </c>
      <c r="K554" s="5">
        <v>18</v>
      </c>
      <c r="L554" s="3">
        <v>40</v>
      </c>
      <c r="M554">
        <v>3</v>
      </c>
      <c r="N554">
        <v>20</v>
      </c>
      <c r="O554" s="3">
        <v>14</v>
      </c>
      <c r="P554" t="s">
        <v>54</v>
      </c>
      <c r="Q554">
        <v>3</v>
      </c>
      <c r="R554" t="s">
        <v>28</v>
      </c>
      <c r="S554" s="3">
        <f t="shared" si="50"/>
        <v>96</v>
      </c>
      <c r="T554" s="3">
        <f t="shared" si="51"/>
        <v>68</v>
      </c>
      <c r="U554" s="3">
        <f t="shared" si="52"/>
        <v>28</v>
      </c>
      <c r="V554" s="8">
        <f t="shared" si="53"/>
        <v>0.29166666666666669</v>
      </c>
    </row>
    <row r="555" spans="1:22" x14ac:dyDescent="0.3">
      <c r="A555" t="s">
        <v>934</v>
      </c>
      <c r="B555" s="13">
        <v>46368</v>
      </c>
      <c r="C555" s="13" t="str">
        <f t="shared" si="48"/>
        <v>December</v>
      </c>
      <c r="D555" s="13" t="str">
        <f t="shared" si="49"/>
        <v>2026</v>
      </c>
      <c r="E555" t="s">
        <v>339</v>
      </c>
      <c r="F555" t="s">
        <v>22</v>
      </c>
      <c r="G555" t="s">
        <v>31</v>
      </c>
      <c r="H555" t="s">
        <v>48</v>
      </c>
      <c r="I555" t="s">
        <v>72</v>
      </c>
      <c r="J555" t="s">
        <v>34</v>
      </c>
      <c r="K555" s="5">
        <v>18</v>
      </c>
      <c r="L555" s="3">
        <v>40</v>
      </c>
      <c r="M555">
        <v>1</v>
      </c>
      <c r="N555">
        <v>20</v>
      </c>
      <c r="O555" s="3">
        <v>16</v>
      </c>
      <c r="P555" t="s">
        <v>35</v>
      </c>
      <c r="Q555">
        <v>5</v>
      </c>
      <c r="R555" t="s">
        <v>28</v>
      </c>
      <c r="S555" s="3">
        <f t="shared" si="50"/>
        <v>32</v>
      </c>
      <c r="T555" s="3">
        <f t="shared" si="51"/>
        <v>34</v>
      </c>
      <c r="U555" s="3">
        <f t="shared" si="52"/>
        <v>-2</v>
      </c>
      <c r="V555" s="8">
        <f t="shared" si="53"/>
        <v>-6.25E-2</v>
      </c>
    </row>
    <row r="556" spans="1:22" x14ac:dyDescent="0.3">
      <c r="A556" t="s">
        <v>935</v>
      </c>
      <c r="B556" s="13">
        <v>46369</v>
      </c>
      <c r="C556" s="13" t="str">
        <f t="shared" si="48"/>
        <v>December</v>
      </c>
      <c r="D556" s="13" t="str">
        <f t="shared" si="49"/>
        <v>2026</v>
      </c>
      <c r="E556" t="s">
        <v>793</v>
      </c>
      <c r="F556" t="s">
        <v>22</v>
      </c>
      <c r="G556" t="s">
        <v>43</v>
      </c>
      <c r="H556" t="s">
        <v>117</v>
      </c>
      <c r="I556" t="s">
        <v>152</v>
      </c>
      <c r="J556" t="s">
        <v>58</v>
      </c>
      <c r="K556" s="5">
        <v>45</v>
      </c>
      <c r="L556" s="3">
        <v>80</v>
      </c>
      <c r="M556">
        <v>3</v>
      </c>
      <c r="N556">
        <v>15</v>
      </c>
      <c r="O556" s="3">
        <v>8</v>
      </c>
      <c r="P556" t="s">
        <v>54</v>
      </c>
      <c r="Q556">
        <v>2</v>
      </c>
      <c r="R556" t="s">
        <v>28</v>
      </c>
      <c r="S556" s="3">
        <f t="shared" si="50"/>
        <v>204</v>
      </c>
      <c r="T556" s="3">
        <f t="shared" si="51"/>
        <v>143</v>
      </c>
      <c r="U556" s="3">
        <f t="shared" si="52"/>
        <v>61</v>
      </c>
      <c r="V556" s="8">
        <f t="shared" si="53"/>
        <v>0.29901960784313725</v>
      </c>
    </row>
    <row r="557" spans="1:22" x14ac:dyDescent="0.3">
      <c r="A557" t="s">
        <v>936</v>
      </c>
      <c r="B557" s="13">
        <v>46370</v>
      </c>
      <c r="C557" s="13" t="str">
        <f t="shared" si="48"/>
        <v>December</v>
      </c>
      <c r="D557" s="13" t="str">
        <f t="shared" si="49"/>
        <v>2026</v>
      </c>
      <c r="E557" t="s">
        <v>937</v>
      </c>
      <c r="F557" t="s">
        <v>22</v>
      </c>
      <c r="G557" t="s">
        <v>23</v>
      </c>
      <c r="H557" t="s">
        <v>68</v>
      </c>
      <c r="I557" t="s">
        <v>39</v>
      </c>
      <c r="J557" t="s">
        <v>40</v>
      </c>
      <c r="K557" s="5">
        <v>25</v>
      </c>
      <c r="L557" s="3">
        <v>55</v>
      </c>
      <c r="M557">
        <v>3</v>
      </c>
      <c r="N557">
        <v>0</v>
      </c>
      <c r="O557" s="3">
        <v>8</v>
      </c>
      <c r="P557" t="s">
        <v>27</v>
      </c>
      <c r="Q557">
        <v>3</v>
      </c>
      <c r="R557" t="s">
        <v>28</v>
      </c>
      <c r="S557" s="3">
        <f t="shared" si="50"/>
        <v>165</v>
      </c>
      <c r="T557" s="3">
        <f t="shared" si="51"/>
        <v>83</v>
      </c>
      <c r="U557" s="3">
        <f t="shared" si="52"/>
        <v>82</v>
      </c>
      <c r="V557" s="8">
        <f t="shared" si="53"/>
        <v>0.49696969696969695</v>
      </c>
    </row>
    <row r="558" spans="1:22" x14ac:dyDescent="0.3">
      <c r="A558" t="s">
        <v>938</v>
      </c>
      <c r="B558" s="13">
        <v>46371</v>
      </c>
      <c r="C558" s="13" t="str">
        <f t="shared" si="48"/>
        <v>December</v>
      </c>
      <c r="D558" s="13" t="str">
        <f t="shared" si="49"/>
        <v>2026</v>
      </c>
      <c r="E558" t="s">
        <v>175</v>
      </c>
      <c r="F558" t="s">
        <v>53</v>
      </c>
      <c r="G558" t="s">
        <v>43</v>
      </c>
      <c r="H558" t="s">
        <v>32</v>
      </c>
      <c r="I558" t="s">
        <v>98</v>
      </c>
      <c r="J558" t="s">
        <v>26</v>
      </c>
      <c r="K558" s="5">
        <v>100</v>
      </c>
      <c r="L558" s="3">
        <v>170</v>
      </c>
      <c r="M558">
        <v>2</v>
      </c>
      <c r="N558">
        <v>10</v>
      </c>
      <c r="O558" s="3">
        <v>11</v>
      </c>
      <c r="P558" t="s">
        <v>45</v>
      </c>
      <c r="Q558">
        <v>5</v>
      </c>
      <c r="R558" t="s">
        <v>28</v>
      </c>
      <c r="S558" s="3">
        <f t="shared" si="50"/>
        <v>306</v>
      </c>
      <c r="T558" s="3">
        <f t="shared" si="51"/>
        <v>211</v>
      </c>
      <c r="U558" s="3">
        <f t="shared" si="52"/>
        <v>95</v>
      </c>
      <c r="V558" s="8">
        <f t="shared" si="53"/>
        <v>0.31045751633986929</v>
      </c>
    </row>
    <row r="559" spans="1:22" x14ac:dyDescent="0.3">
      <c r="A559" t="s">
        <v>939</v>
      </c>
      <c r="B559" s="13">
        <v>46372</v>
      </c>
      <c r="C559" s="13" t="str">
        <f t="shared" si="48"/>
        <v>December</v>
      </c>
      <c r="D559" s="13" t="str">
        <f t="shared" si="49"/>
        <v>2026</v>
      </c>
      <c r="E559" t="s">
        <v>891</v>
      </c>
      <c r="F559" t="s">
        <v>22</v>
      </c>
      <c r="G559" t="s">
        <v>31</v>
      </c>
      <c r="H559" t="s">
        <v>97</v>
      </c>
      <c r="I559" t="s">
        <v>33</v>
      </c>
      <c r="J559" t="s">
        <v>34</v>
      </c>
      <c r="K559" s="5">
        <v>6</v>
      </c>
      <c r="L559" s="3">
        <v>20</v>
      </c>
      <c r="M559">
        <v>2</v>
      </c>
      <c r="N559">
        <v>25</v>
      </c>
      <c r="O559" s="3">
        <v>19</v>
      </c>
      <c r="P559" t="s">
        <v>45</v>
      </c>
      <c r="Q559">
        <v>7</v>
      </c>
      <c r="R559" t="s">
        <v>28</v>
      </c>
      <c r="S559" s="3">
        <f t="shared" si="50"/>
        <v>30</v>
      </c>
      <c r="T559" s="3">
        <f t="shared" si="51"/>
        <v>31</v>
      </c>
      <c r="U559" s="3">
        <f t="shared" si="52"/>
        <v>-1</v>
      </c>
      <c r="V559" s="8">
        <f t="shared" si="53"/>
        <v>-3.3333333333333333E-2</v>
      </c>
    </row>
    <row r="560" spans="1:22" x14ac:dyDescent="0.3">
      <c r="A560" t="s">
        <v>940</v>
      </c>
      <c r="B560" s="13">
        <v>46373</v>
      </c>
      <c r="C560" s="13" t="str">
        <f t="shared" si="48"/>
        <v>December</v>
      </c>
      <c r="D560" s="13" t="str">
        <f t="shared" si="49"/>
        <v>2026</v>
      </c>
      <c r="E560" t="s">
        <v>284</v>
      </c>
      <c r="F560" t="s">
        <v>22</v>
      </c>
      <c r="G560" t="s">
        <v>71</v>
      </c>
      <c r="H560" t="s">
        <v>68</v>
      </c>
      <c r="I560" t="s">
        <v>39</v>
      </c>
      <c r="J560" t="s">
        <v>40</v>
      </c>
      <c r="K560" s="5">
        <v>25</v>
      </c>
      <c r="L560" s="3">
        <v>55</v>
      </c>
      <c r="M560">
        <v>3</v>
      </c>
      <c r="N560">
        <v>5</v>
      </c>
      <c r="O560" s="3">
        <v>6</v>
      </c>
      <c r="P560" t="s">
        <v>45</v>
      </c>
      <c r="Q560">
        <v>2</v>
      </c>
      <c r="R560" t="s">
        <v>28</v>
      </c>
      <c r="S560" s="3">
        <f t="shared" si="50"/>
        <v>156.75</v>
      </c>
      <c r="T560" s="3">
        <f t="shared" si="51"/>
        <v>81</v>
      </c>
      <c r="U560" s="3">
        <f t="shared" si="52"/>
        <v>75.75</v>
      </c>
      <c r="V560" s="8">
        <f t="shared" si="53"/>
        <v>0.48325358851674644</v>
      </c>
    </row>
    <row r="561" spans="1:22" x14ac:dyDescent="0.3">
      <c r="A561" t="s">
        <v>941</v>
      </c>
      <c r="B561" s="13">
        <v>46374</v>
      </c>
      <c r="C561" s="13" t="str">
        <f t="shared" si="48"/>
        <v>December</v>
      </c>
      <c r="D561" s="13" t="str">
        <f t="shared" si="49"/>
        <v>2026</v>
      </c>
      <c r="E561" t="s">
        <v>575</v>
      </c>
      <c r="F561" t="s">
        <v>22</v>
      </c>
      <c r="G561" t="s">
        <v>43</v>
      </c>
      <c r="H561" t="s">
        <v>32</v>
      </c>
      <c r="I561" t="s">
        <v>186</v>
      </c>
      <c r="J561" t="s">
        <v>58</v>
      </c>
      <c r="K561" s="5">
        <v>700</v>
      </c>
      <c r="L561" s="3">
        <v>900</v>
      </c>
      <c r="M561">
        <v>2</v>
      </c>
      <c r="N561">
        <v>5</v>
      </c>
      <c r="O561" s="3">
        <v>11</v>
      </c>
      <c r="P561" t="s">
        <v>35</v>
      </c>
      <c r="Q561">
        <v>5</v>
      </c>
      <c r="R561" t="s">
        <v>28</v>
      </c>
      <c r="S561" s="3">
        <f t="shared" si="50"/>
        <v>1710</v>
      </c>
      <c r="T561" s="3">
        <f t="shared" si="51"/>
        <v>1411</v>
      </c>
      <c r="U561" s="3">
        <f t="shared" si="52"/>
        <v>299</v>
      </c>
      <c r="V561" s="8">
        <f t="shared" si="53"/>
        <v>0.17485380116959065</v>
      </c>
    </row>
    <row r="562" spans="1:22" x14ac:dyDescent="0.3">
      <c r="A562" t="s">
        <v>942</v>
      </c>
      <c r="B562" s="13">
        <v>46375</v>
      </c>
      <c r="C562" s="13" t="str">
        <f t="shared" si="48"/>
        <v>December</v>
      </c>
      <c r="D562" s="13" t="str">
        <f t="shared" si="49"/>
        <v>2026</v>
      </c>
      <c r="E562" t="s">
        <v>943</v>
      </c>
      <c r="F562" t="s">
        <v>22</v>
      </c>
      <c r="G562" t="s">
        <v>23</v>
      </c>
      <c r="H562" t="s">
        <v>48</v>
      </c>
      <c r="I562" t="s">
        <v>103</v>
      </c>
      <c r="J562" t="s">
        <v>26</v>
      </c>
      <c r="K562" s="5">
        <v>20</v>
      </c>
      <c r="L562" s="3">
        <v>45</v>
      </c>
      <c r="M562">
        <v>2</v>
      </c>
      <c r="N562">
        <v>0</v>
      </c>
      <c r="O562" s="3">
        <v>7</v>
      </c>
      <c r="P562" t="s">
        <v>35</v>
      </c>
      <c r="Q562">
        <v>3</v>
      </c>
      <c r="R562" t="s">
        <v>28</v>
      </c>
      <c r="S562" s="3">
        <f t="shared" si="50"/>
        <v>90</v>
      </c>
      <c r="T562" s="3">
        <f t="shared" si="51"/>
        <v>47</v>
      </c>
      <c r="U562" s="3">
        <f t="shared" si="52"/>
        <v>43</v>
      </c>
      <c r="V562" s="8">
        <f t="shared" si="53"/>
        <v>0.4777777777777778</v>
      </c>
    </row>
    <row r="563" spans="1:22" x14ac:dyDescent="0.3">
      <c r="A563" t="s">
        <v>944</v>
      </c>
      <c r="B563" s="13">
        <v>46376</v>
      </c>
      <c r="C563" s="13" t="str">
        <f t="shared" si="48"/>
        <v>December</v>
      </c>
      <c r="D563" s="13" t="str">
        <f t="shared" si="49"/>
        <v>2026</v>
      </c>
      <c r="E563" t="s">
        <v>296</v>
      </c>
      <c r="F563" t="s">
        <v>38</v>
      </c>
      <c r="G563" t="s">
        <v>23</v>
      </c>
      <c r="H563" t="s">
        <v>24</v>
      </c>
      <c r="I563" t="s">
        <v>98</v>
      </c>
      <c r="J563" t="s">
        <v>26</v>
      </c>
      <c r="K563" s="5">
        <v>100</v>
      </c>
      <c r="L563" s="3">
        <v>170</v>
      </c>
      <c r="M563">
        <v>5</v>
      </c>
      <c r="N563">
        <v>10</v>
      </c>
      <c r="O563" s="3">
        <v>12</v>
      </c>
      <c r="P563" t="s">
        <v>45</v>
      </c>
      <c r="Q563">
        <v>5</v>
      </c>
      <c r="R563" t="s">
        <v>28</v>
      </c>
      <c r="S563" s="3">
        <f t="shared" si="50"/>
        <v>765</v>
      </c>
      <c r="T563" s="3">
        <f t="shared" si="51"/>
        <v>512</v>
      </c>
      <c r="U563" s="3">
        <f t="shared" si="52"/>
        <v>253</v>
      </c>
      <c r="V563" s="8">
        <f t="shared" si="53"/>
        <v>0.330718954248366</v>
      </c>
    </row>
    <row r="564" spans="1:22" x14ac:dyDescent="0.3">
      <c r="A564" t="s">
        <v>945</v>
      </c>
      <c r="B564" s="13">
        <v>46377</v>
      </c>
      <c r="C564" s="13" t="str">
        <f t="shared" si="48"/>
        <v>December</v>
      </c>
      <c r="D564" s="13" t="str">
        <f t="shared" si="49"/>
        <v>2026</v>
      </c>
      <c r="E564" t="s">
        <v>441</v>
      </c>
      <c r="F564" t="s">
        <v>22</v>
      </c>
      <c r="G564" t="s">
        <v>23</v>
      </c>
      <c r="H564" t="s">
        <v>68</v>
      </c>
      <c r="I564" t="s">
        <v>226</v>
      </c>
      <c r="J564" t="s">
        <v>50</v>
      </c>
      <c r="K564" s="5">
        <v>12</v>
      </c>
      <c r="L564" s="3">
        <v>30</v>
      </c>
      <c r="M564">
        <v>3</v>
      </c>
      <c r="N564">
        <v>10</v>
      </c>
      <c r="O564" s="3">
        <v>11</v>
      </c>
      <c r="P564" t="s">
        <v>54</v>
      </c>
      <c r="Q564">
        <v>5</v>
      </c>
      <c r="R564" t="s">
        <v>28</v>
      </c>
      <c r="S564" s="3">
        <f t="shared" si="50"/>
        <v>81</v>
      </c>
      <c r="T564" s="3">
        <f t="shared" si="51"/>
        <v>47</v>
      </c>
      <c r="U564" s="3">
        <f t="shared" si="52"/>
        <v>34</v>
      </c>
      <c r="V564" s="8">
        <f t="shared" si="53"/>
        <v>0.41975308641975306</v>
      </c>
    </row>
    <row r="565" spans="1:22" x14ac:dyDescent="0.3">
      <c r="A565" t="s">
        <v>946</v>
      </c>
      <c r="B565" s="13">
        <v>46378</v>
      </c>
      <c r="C565" s="13" t="str">
        <f t="shared" si="48"/>
        <v>December</v>
      </c>
      <c r="D565" s="13" t="str">
        <f t="shared" si="49"/>
        <v>2026</v>
      </c>
      <c r="E565" t="s">
        <v>947</v>
      </c>
      <c r="F565" t="s">
        <v>38</v>
      </c>
      <c r="G565" t="s">
        <v>23</v>
      </c>
      <c r="H565" t="s">
        <v>97</v>
      </c>
      <c r="I565" t="s">
        <v>103</v>
      </c>
      <c r="J565" t="s">
        <v>26</v>
      </c>
      <c r="K565" s="5">
        <v>20</v>
      </c>
      <c r="L565" s="3">
        <v>45</v>
      </c>
      <c r="M565">
        <v>6</v>
      </c>
      <c r="N565">
        <v>10</v>
      </c>
      <c r="O565" s="3">
        <v>8</v>
      </c>
      <c r="P565" t="s">
        <v>35</v>
      </c>
      <c r="Q565">
        <v>3</v>
      </c>
      <c r="R565" t="s">
        <v>28</v>
      </c>
      <c r="S565" s="3">
        <f t="shared" si="50"/>
        <v>243</v>
      </c>
      <c r="T565" s="3">
        <f t="shared" si="51"/>
        <v>128</v>
      </c>
      <c r="U565" s="3">
        <f t="shared" si="52"/>
        <v>115</v>
      </c>
      <c r="V565" s="8">
        <f t="shared" si="53"/>
        <v>0.47325102880658437</v>
      </c>
    </row>
    <row r="566" spans="1:22" x14ac:dyDescent="0.3">
      <c r="A566" t="s">
        <v>948</v>
      </c>
      <c r="B566" s="13">
        <v>46379</v>
      </c>
      <c r="C566" s="13" t="str">
        <f t="shared" si="48"/>
        <v>December</v>
      </c>
      <c r="D566" s="13" t="str">
        <f t="shared" si="49"/>
        <v>2026</v>
      </c>
      <c r="E566" t="s">
        <v>391</v>
      </c>
      <c r="F566" t="s">
        <v>38</v>
      </c>
      <c r="G566" t="s">
        <v>31</v>
      </c>
      <c r="H566" t="s">
        <v>81</v>
      </c>
      <c r="I566" t="s">
        <v>82</v>
      </c>
      <c r="J566" t="s">
        <v>50</v>
      </c>
      <c r="K566" s="5">
        <v>15</v>
      </c>
      <c r="L566" s="3">
        <v>35</v>
      </c>
      <c r="M566">
        <v>5</v>
      </c>
      <c r="N566">
        <v>20</v>
      </c>
      <c r="O566" s="3">
        <v>16</v>
      </c>
      <c r="P566" t="s">
        <v>35</v>
      </c>
      <c r="Q566">
        <v>7</v>
      </c>
      <c r="R566" t="s">
        <v>28</v>
      </c>
      <c r="S566" s="3">
        <f t="shared" si="50"/>
        <v>140</v>
      </c>
      <c r="T566" s="3">
        <f t="shared" si="51"/>
        <v>91</v>
      </c>
      <c r="U566" s="3">
        <f t="shared" si="52"/>
        <v>49</v>
      </c>
      <c r="V566" s="8">
        <f t="shared" si="53"/>
        <v>0.35</v>
      </c>
    </row>
    <row r="567" spans="1:22" x14ac:dyDescent="0.3">
      <c r="A567" t="s">
        <v>949</v>
      </c>
      <c r="B567" s="13">
        <v>46380</v>
      </c>
      <c r="C567" s="13" t="str">
        <f t="shared" si="48"/>
        <v>December</v>
      </c>
      <c r="D567" s="13" t="str">
        <f t="shared" si="49"/>
        <v>2026</v>
      </c>
      <c r="E567" t="s">
        <v>284</v>
      </c>
      <c r="F567" t="s">
        <v>22</v>
      </c>
      <c r="G567" t="s">
        <v>23</v>
      </c>
      <c r="H567" t="s">
        <v>117</v>
      </c>
      <c r="I567" t="s">
        <v>88</v>
      </c>
      <c r="J567" t="s">
        <v>34</v>
      </c>
      <c r="K567" s="5">
        <v>22</v>
      </c>
      <c r="L567" s="3">
        <v>60</v>
      </c>
      <c r="M567">
        <v>4</v>
      </c>
      <c r="N567">
        <v>10</v>
      </c>
      <c r="O567" s="3">
        <v>12</v>
      </c>
      <c r="P567" t="s">
        <v>45</v>
      </c>
      <c r="Q567">
        <v>5</v>
      </c>
      <c r="R567" t="s">
        <v>28</v>
      </c>
      <c r="S567" s="3">
        <f t="shared" si="50"/>
        <v>216</v>
      </c>
      <c r="T567" s="3">
        <f t="shared" si="51"/>
        <v>100</v>
      </c>
      <c r="U567" s="3">
        <f t="shared" si="52"/>
        <v>116</v>
      </c>
      <c r="V567" s="8">
        <f t="shared" si="53"/>
        <v>0.53703703703703709</v>
      </c>
    </row>
    <row r="568" spans="1:22" x14ac:dyDescent="0.3">
      <c r="A568" t="s">
        <v>950</v>
      </c>
      <c r="B568" s="13">
        <v>46381</v>
      </c>
      <c r="C568" s="13" t="str">
        <f t="shared" si="48"/>
        <v>December</v>
      </c>
      <c r="D568" s="13" t="str">
        <f t="shared" si="49"/>
        <v>2026</v>
      </c>
      <c r="E568" t="s">
        <v>536</v>
      </c>
      <c r="F568" t="s">
        <v>22</v>
      </c>
      <c r="G568" t="s">
        <v>23</v>
      </c>
      <c r="H568" t="s">
        <v>81</v>
      </c>
      <c r="I568" t="s">
        <v>169</v>
      </c>
      <c r="J568" t="s">
        <v>26</v>
      </c>
      <c r="K568" s="5">
        <v>60</v>
      </c>
      <c r="L568" s="3">
        <v>120</v>
      </c>
      <c r="M568">
        <v>1</v>
      </c>
      <c r="N568">
        <v>10</v>
      </c>
      <c r="O568" s="3">
        <v>8</v>
      </c>
      <c r="P568" t="s">
        <v>54</v>
      </c>
      <c r="Q568">
        <v>3</v>
      </c>
      <c r="R568" t="s">
        <v>28</v>
      </c>
      <c r="S568" s="3">
        <f t="shared" si="50"/>
        <v>108</v>
      </c>
      <c r="T568" s="3">
        <f t="shared" si="51"/>
        <v>68</v>
      </c>
      <c r="U568" s="3">
        <f t="shared" si="52"/>
        <v>40</v>
      </c>
      <c r="V568" s="8">
        <f t="shared" si="53"/>
        <v>0.37037037037037035</v>
      </c>
    </row>
    <row r="569" spans="1:22" x14ac:dyDescent="0.3">
      <c r="A569" t="s">
        <v>951</v>
      </c>
      <c r="B569" s="13">
        <v>46382</v>
      </c>
      <c r="C569" s="13" t="str">
        <f t="shared" si="48"/>
        <v>December</v>
      </c>
      <c r="D569" s="13" t="str">
        <f t="shared" si="49"/>
        <v>2026</v>
      </c>
      <c r="E569" t="s">
        <v>784</v>
      </c>
      <c r="F569" t="s">
        <v>38</v>
      </c>
      <c r="G569" t="s">
        <v>71</v>
      </c>
      <c r="H569" t="s">
        <v>91</v>
      </c>
      <c r="I569" t="s">
        <v>112</v>
      </c>
      <c r="J569" t="s">
        <v>58</v>
      </c>
      <c r="K569" s="5">
        <v>70</v>
      </c>
      <c r="L569" s="3">
        <v>110</v>
      </c>
      <c r="M569">
        <v>4</v>
      </c>
      <c r="N569">
        <v>20</v>
      </c>
      <c r="O569" s="3">
        <v>9</v>
      </c>
      <c r="P569" t="s">
        <v>45</v>
      </c>
      <c r="Q569">
        <v>3</v>
      </c>
      <c r="R569" t="s">
        <v>28</v>
      </c>
      <c r="S569" s="3">
        <f t="shared" si="50"/>
        <v>352</v>
      </c>
      <c r="T569" s="3">
        <f t="shared" si="51"/>
        <v>289</v>
      </c>
      <c r="U569" s="3">
        <f t="shared" si="52"/>
        <v>63</v>
      </c>
      <c r="V569" s="8">
        <f t="shared" si="53"/>
        <v>0.17897727272727273</v>
      </c>
    </row>
    <row r="570" spans="1:22" x14ac:dyDescent="0.3">
      <c r="A570" t="s">
        <v>952</v>
      </c>
      <c r="B570" s="13">
        <v>46383</v>
      </c>
      <c r="C570" s="13" t="str">
        <f t="shared" si="48"/>
        <v>December</v>
      </c>
      <c r="D570" s="13" t="str">
        <f t="shared" si="49"/>
        <v>2026</v>
      </c>
      <c r="E570" t="s">
        <v>704</v>
      </c>
      <c r="F570" t="s">
        <v>38</v>
      </c>
      <c r="G570" t="s">
        <v>43</v>
      </c>
      <c r="H570" t="s">
        <v>32</v>
      </c>
      <c r="I570" t="s">
        <v>65</v>
      </c>
      <c r="J570" t="s">
        <v>58</v>
      </c>
      <c r="K570" s="5">
        <v>120</v>
      </c>
      <c r="L570" s="3">
        <v>180</v>
      </c>
      <c r="M570">
        <v>3</v>
      </c>
      <c r="N570">
        <v>10</v>
      </c>
      <c r="O570" s="3">
        <v>11</v>
      </c>
      <c r="P570" t="s">
        <v>45</v>
      </c>
      <c r="Q570">
        <v>4</v>
      </c>
      <c r="R570" t="s">
        <v>28</v>
      </c>
      <c r="S570" s="3">
        <f t="shared" si="50"/>
        <v>486</v>
      </c>
      <c r="T570" s="3">
        <f t="shared" si="51"/>
        <v>371</v>
      </c>
      <c r="U570" s="3">
        <f t="shared" si="52"/>
        <v>115</v>
      </c>
      <c r="V570" s="8">
        <f t="shared" si="53"/>
        <v>0.23662551440329219</v>
      </c>
    </row>
    <row r="571" spans="1:22" x14ac:dyDescent="0.3">
      <c r="A571" t="s">
        <v>953</v>
      </c>
      <c r="B571" s="13">
        <v>46384</v>
      </c>
      <c r="C571" s="13" t="str">
        <f t="shared" si="48"/>
        <v>December</v>
      </c>
      <c r="D571" s="13" t="str">
        <f t="shared" si="49"/>
        <v>2026</v>
      </c>
      <c r="E571" t="s">
        <v>129</v>
      </c>
      <c r="F571" t="s">
        <v>53</v>
      </c>
      <c r="G571" t="s">
        <v>31</v>
      </c>
      <c r="H571" t="s">
        <v>44</v>
      </c>
      <c r="I571" t="s">
        <v>103</v>
      </c>
      <c r="J571" t="s">
        <v>26</v>
      </c>
      <c r="K571" s="5">
        <v>20</v>
      </c>
      <c r="L571" s="3">
        <v>45</v>
      </c>
      <c r="M571">
        <v>4</v>
      </c>
      <c r="N571">
        <v>5</v>
      </c>
      <c r="O571" s="3">
        <v>18</v>
      </c>
      <c r="P571" t="s">
        <v>27</v>
      </c>
      <c r="Q571">
        <v>6</v>
      </c>
      <c r="R571" t="s">
        <v>28</v>
      </c>
      <c r="S571" s="3">
        <f t="shared" si="50"/>
        <v>171</v>
      </c>
      <c r="T571" s="3">
        <f t="shared" si="51"/>
        <v>98</v>
      </c>
      <c r="U571" s="3">
        <f t="shared" si="52"/>
        <v>73</v>
      </c>
      <c r="V571" s="8">
        <f t="shared" si="53"/>
        <v>0.42690058479532161</v>
      </c>
    </row>
    <row r="572" spans="1:22" x14ac:dyDescent="0.3">
      <c r="A572" t="s">
        <v>954</v>
      </c>
      <c r="B572" s="13">
        <v>46385</v>
      </c>
      <c r="C572" s="13" t="str">
        <f t="shared" si="48"/>
        <v>December</v>
      </c>
      <c r="D572" s="13" t="str">
        <f t="shared" si="49"/>
        <v>2026</v>
      </c>
      <c r="E572" t="s">
        <v>955</v>
      </c>
      <c r="F572" t="s">
        <v>38</v>
      </c>
      <c r="G572" t="s">
        <v>23</v>
      </c>
      <c r="H572" t="s">
        <v>68</v>
      </c>
      <c r="I572" t="s">
        <v>57</v>
      </c>
      <c r="J572" t="s">
        <v>58</v>
      </c>
      <c r="K572" s="5">
        <v>450</v>
      </c>
      <c r="L572" s="3">
        <v>620</v>
      </c>
      <c r="M572">
        <v>7</v>
      </c>
      <c r="N572">
        <v>5</v>
      </c>
      <c r="O572" s="3">
        <v>11</v>
      </c>
      <c r="P572" t="s">
        <v>27</v>
      </c>
      <c r="Q572">
        <v>4</v>
      </c>
      <c r="R572" t="s">
        <v>28</v>
      </c>
      <c r="S572" s="3">
        <f t="shared" si="50"/>
        <v>4123</v>
      </c>
      <c r="T572" s="3">
        <f t="shared" si="51"/>
        <v>3161</v>
      </c>
      <c r="U572" s="3">
        <f t="shared" si="52"/>
        <v>962</v>
      </c>
      <c r="V572" s="8">
        <f t="shared" si="53"/>
        <v>0.23332524860538442</v>
      </c>
    </row>
    <row r="573" spans="1:22" x14ac:dyDescent="0.3">
      <c r="A573" t="s">
        <v>956</v>
      </c>
      <c r="B573" s="13">
        <v>46386</v>
      </c>
      <c r="C573" s="13" t="str">
        <f t="shared" si="48"/>
        <v>December</v>
      </c>
      <c r="D573" s="13" t="str">
        <f t="shared" si="49"/>
        <v>2026</v>
      </c>
      <c r="E573" t="s">
        <v>265</v>
      </c>
      <c r="F573" t="s">
        <v>53</v>
      </c>
      <c r="G573" t="s">
        <v>43</v>
      </c>
      <c r="H573" t="s">
        <v>48</v>
      </c>
      <c r="I573" t="s">
        <v>226</v>
      </c>
      <c r="J573" t="s">
        <v>50</v>
      </c>
      <c r="K573" s="5">
        <v>12</v>
      </c>
      <c r="L573" s="3">
        <v>30</v>
      </c>
      <c r="M573">
        <v>4</v>
      </c>
      <c r="N573">
        <v>20</v>
      </c>
      <c r="O573" s="3">
        <v>8</v>
      </c>
      <c r="P573" t="s">
        <v>35</v>
      </c>
      <c r="Q573">
        <v>4</v>
      </c>
      <c r="R573" t="s">
        <v>28</v>
      </c>
      <c r="S573" s="3">
        <f t="shared" si="50"/>
        <v>96</v>
      </c>
      <c r="T573" s="3">
        <f t="shared" si="51"/>
        <v>56</v>
      </c>
      <c r="U573" s="3">
        <f t="shared" si="52"/>
        <v>40</v>
      </c>
      <c r="V573" s="8">
        <f t="shared" si="53"/>
        <v>0.41666666666666669</v>
      </c>
    </row>
    <row r="574" spans="1:22" x14ac:dyDescent="0.3">
      <c r="A574" t="s">
        <v>957</v>
      </c>
      <c r="B574" s="13">
        <v>46387</v>
      </c>
      <c r="C574" s="13" t="str">
        <f t="shared" si="48"/>
        <v>December</v>
      </c>
      <c r="D574" s="13" t="str">
        <f t="shared" si="49"/>
        <v>2026</v>
      </c>
      <c r="E574" t="s">
        <v>958</v>
      </c>
      <c r="F574" t="s">
        <v>22</v>
      </c>
      <c r="G574" t="s">
        <v>31</v>
      </c>
      <c r="H574" t="s">
        <v>48</v>
      </c>
      <c r="I574" t="s">
        <v>85</v>
      </c>
      <c r="J574" t="s">
        <v>58</v>
      </c>
      <c r="K574" s="5">
        <v>20</v>
      </c>
      <c r="L574" s="3">
        <v>45</v>
      </c>
      <c r="M574">
        <v>3</v>
      </c>
      <c r="N574">
        <v>25</v>
      </c>
      <c r="O574" s="3">
        <v>13</v>
      </c>
      <c r="P574" t="s">
        <v>45</v>
      </c>
      <c r="Q574">
        <v>4</v>
      </c>
      <c r="R574" t="s">
        <v>28</v>
      </c>
      <c r="S574" s="3">
        <f t="shared" si="50"/>
        <v>101.25</v>
      </c>
      <c r="T574" s="3">
        <f t="shared" si="51"/>
        <v>73</v>
      </c>
      <c r="U574" s="3">
        <f t="shared" si="52"/>
        <v>28.25</v>
      </c>
      <c r="V574" s="8">
        <f t="shared" si="53"/>
        <v>0.27901234567901234</v>
      </c>
    </row>
    <row r="575" spans="1:22" x14ac:dyDescent="0.3">
      <c r="A575" t="s">
        <v>959</v>
      </c>
      <c r="B575" s="13">
        <v>46388</v>
      </c>
      <c r="C575" s="13" t="str">
        <f t="shared" si="48"/>
        <v>January</v>
      </c>
      <c r="D575" s="13" t="str">
        <f t="shared" si="49"/>
        <v>2027</v>
      </c>
      <c r="E575" t="s">
        <v>960</v>
      </c>
      <c r="F575" t="s">
        <v>22</v>
      </c>
      <c r="G575" t="s">
        <v>43</v>
      </c>
      <c r="H575" t="s">
        <v>97</v>
      </c>
      <c r="I575" t="s">
        <v>169</v>
      </c>
      <c r="J575" t="s">
        <v>26</v>
      </c>
      <c r="K575" s="5">
        <v>60</v>
      </c>
      <c r="L575" s="3">
        <v>120</v>
      </c>
      <c r="M575">
        <v>2</v>
      </c>
      <c r="N575">
        <v>15</v>
      </c>
      <c r="O575" s="3">
        <v>7</v>
      </c>
      <c r="P575" t="s">
        <v>54</v>
      </c>
      <c r="Q575">
        <v>2</v>
      </c>
      <c r="R575" t="s">
        <v>28</v>
      </c>
      <c r="S575" s="3">
        <f t="shared" si="50"/>
        <v>204</v>
      </c>
      <c r="T575" s="3">
        <f t="shared" si="51"/>
        <v>127</v>
      </c>
      <c r="U575" s="3">
        <f t="shared" si="52"/>
        <v>77</v>
      </c>
      <c r="V575" s="8">
        <f t="shared" si="53"/>
        <v>0.37745098039215685</v>
      </c>
    </row>
    <row r="576" spans="1:22" x14ac:dyDescent="0.3">
      <c r="A576" t="s">
        <v>961</v>
      </c>
      <c r="B576" s="13">
        <v>46389</v>
      </c>
      <c r="C576" s="13" t="str">
        <f t="shared" si="48"/>
        <v>January</v>
      </c>
      <c r="D576" s="13" t="str">
        <f t="shared" si="49"/>
        <v>2027</v>
      </c>
      <c r="E576" t="s">
        <v>962</v>
      </c>
      <c r="F576" t="s">
        <v>38</v>
      </c>
      <c r="G576" t="s">
        <v>71</v>
      </c>
      <c r="H576" t="s">
        <v>81</v>
      </c>
      <c r="I576" t="s">
        <v>65</v>
      </c>
      <c r="J576" t="s">
        <v>58</v>
      </c>
      <c r="K576" s="5">
        <v>120</v>
      </c>
      <c r="L576" s="3">
        <v>180</v>
      </c>
      <c r="M576">
        <v>2</v>
      </c>
      <c r="N576">
        <v>0</v>
      </c>
      <c r="O576" s="3">
        <v>10</v>
      </c>
      <c r="P576" t="s">
        <v>35</v>
      </c>
      <c r="Q576">
        <v>4</v>
      </c>
      <c r="R576" t="s">
        <v>28</v>
      </c>
      <c r="S576" s="3">
        <f t="shared" si="50"/>
        <v>360</v>
      </c>
      <c r="T576" s="3">
        <f t="shared" si="51"/>
        <v>250</v>
      </c>
      <c r="U576" s="3">
        <f t="shared" si="52"/>
        <v>110</v>
      </c>
      <c r="V576" s="8">
        <f t="shared" si="53"/>
        <v>0.30555555555555558</v>
      </c>
    </row>
    <row r="577" spans="1:22" x14ac:dyDescent="0.3">
      <c r="A577" t="s">
        <v>963</v>
      </c>
      <c r="B577" s="13">
        <v>46390</v>
      </c>
      <c r="C577" s="13" t="str">
        <f t="shared" si="48"/>
        <v>January</v>
      </c>
      <c r="D577" s="13" t="str">
        <f t="shared" si="49"/>
        <v>2027</v>
      </c>
      <c r="E577" t="s">
        <v>120</v>
      </c>
      <c r="F577" t="s">
        <v>22</v>
      </c>
      <c r="G577" t="s">
        <v>23</v>
      </c>
      <c r="H577" t="s">
        <v>81</v>
      </c>
      <c r="I577" t="s">
        <v>78</v>
      </c>
      <c r="J577" t="s">
        <v>50</v>
      </c>
      <c r="K577" s="5">
        <v>18</v>
      </c>
      <c r="L577" s="3">
        <v>45</v>
      </c>
      <c r="M577">
        <v>1</v>
      </c>
      <c r="N577">
        <v>0</v>
      </c>
      <c r="O577" s="3">
        <v>15</v>
      </c>
      <c r="P577" t="s">
        <v>27</v>
      </c>
      <c r="Q577">
        <v>3</v>
      </c>
      <c r="R577" t="s">
        <v>28</v>
      </c>
      <c r="S577" s="3">
        <f t="shared" si="50"/>
        <v>45</v>
      </c>
      <c r="T577" s="3">
        <f t="shared" si="51"/>
        <v>33</v>
      </c>
      <c r="U577" s="3">
        <f t="shared" si="52"/>
        <v>12</v>
      </c>
      <c r="V577" s="8">
        <f t="shared" si="53"/>
        <v>0.26666666666666666</v>
      </c>
    </row>
    <row r="578" spans="1:22" x14ac:dyDescent="0.3">
      <c r="A578" t="s">
        <v>964</v>
      </c>
      <c r="B578" s="13">
        <v>46391</v>
      </c>
      <c r="C578" s="13" t="str">
        <f t="shared" ref="C578:C641" si="54">TEXT(B578,"mmmm")</f>
        <v>January</v>
      </c>
      <c r="D578" s="13" t="str">
        <f t="shared" ref="D578:D641" si="55">TEXT(B578, "yyyy")</f>
        <v>2027</v>
      </c>
      <c r="E578" t="s">
        <v>698</v>
      </c>
      <c r="F578" t="s">
        <v>22</v>
      </c>
      <c r="G578" t="s">
        <v>23</v>
      </c>
      <c r="H578" t="s">
        <v>24</v>
      </c>
      <c r="I578" t="s">
        <v>226</v>
      </c>
      <c r="J578" t="s">
        <v>50</v>
      </c>
      <c r="K578" s="5">
        <v>12</v>
      </c>
      <c r="L578" s="3">
        <v>30</v>
      </c>
      <c r="M578">
        <v>4</v>
      </c>
      <c r="N578">
        <v>25</v>
      </c>
      <c r="O578" s="3">
        <v>7</v>
      </c>
      <c r="P578" t="s">
        <v>54</v>
      </c>
      <c r="Q578">
        <v>4</v>
      </c>
      <c r="R578" t="s">
        <v>28</v>
      </c>
      <c r="S578" s="3">
        <f t="shared" ref="S578:S641" si="56">M578*L578*(1-N578/100)</f>
        <v>90</v>
      </c>
      <c r="T578" s="3">
        <f t="shared" si="51"/>
        <v>55</v>
      </c>
      <c r="U578" s="3">
        <f t="shared" si="52"/>
        <v>35</v>
      </c>
      <c r="V578" s="8">
        <f t="shared" si="53"/>
        <v>0.3888888888888889</v>
      </c>
    </row>
    <row r="579" spans="1:22" x14ac:dyDescent="0.3">
      <c r="A579" t="s">
        <v>965</v>
      </c>
      <c r="B579" s="13">
        <v>46392</v>
      </c>
      <c r="C579" s="13" t="str">
        <f t="shared" si="54"/>
        <v>January</v>
      </c>
      <c r="D579" s="13" t="str">
        <f t="shared" si="55"/>
        <v>2027</v>
      </c>
      <c r="E579" t="s">
        <v>194</v>
      </c>
      <c r="F579" t="s">
        <v>22</v>
      </c>
      <c r="G579" t="s">
        <v>43</v>
      </c>
      <c r="H579" t="s">
        <v>81</v>
      </c>
      <c r="I579" t="s">
        <v>61</v>
      </c>
      <c r="J579" t="s">
        <v>26</v>
      </c>
      <c r="K579" s="5">
        <v>90</v>
      </c>
      <c r="L579" s="3">
        <v>160</v>
      </c>
      <c r="M579">
        <v>4</v>
      </c>
      <c r="N579">
        <v>15</v>
      </c>
      <c r="O579" s="3">
        <v>5</v>
      </c>
      <c r="P579" t="s">
        <v>35</v>
      </c>
      <c r="Q579">
        <v>2</v>
      </c>
      <c r="R579" t="s">
        <v>28</v>
      </c>
      <c r="S579" s="3">
        <f t="shared" si="56"/>
        <v>544</v>
      </c>
      <c r="T579" s="3">
        <f t="shared" ref="T579:T642" si="57">(K579*M579)+O579</f>
        <v>365</v>
      </c>
      <c r="U579" s="3">
        <f t="shared" ref="U579:U642" si="58">S579-T579</f>
        <v>179</v>
      </c>
      <c r="V579" s="8">
        <f t="shared" ref="V579:V642" si="59">IF(S579=0, 0, U579/S579)</f>
        <v>0.32904411764705882</v>
      </c>
    </row>
    <row r="580" spans="1:22" x14ac:dyDescent="0.3">
      <c r="A580" t="s">
        <v>966</v>
      </c>
      <c r="B580" s="13">
        <v>46393</v>
      </c>
      <c r="C580" s="13" t="str">
        <f t="shared" si="54"/>
        <v>January</v>
      </c>
      <c r="D580" s="13" t="str">
        <f t="shared" si="55"/>
        <v>2027</v>
      </c>
      <c r="E580" t="s">
        <v>616</v>
      </c>
      <c r="F580" t="s">
        <v>38</v>
      </c>
      <c r="G580" t="s">
        <v>71</v>
      </c>
      <c r="H580" t="s">
        <v>81</v>
      </c>
      <c r="I580" t="s">
        <v>98</v>
      </c>
      <c r="J580" t="s">
        <v>26</v>
      </c>
      <c r="K580" s="5">
        <v>100</v>
      </c>
      <c r="L580" s="3">
        <v>170</v>
      </c>
      <c r="M580">
        <v>6</v>
      </c>
      <c r="N580">
        <v>5</v>
      </c>
      <c r="O580" s="3">
        <v>5</v>
      </c>
      <c r="P580" t="s">
        <v>54</v>
      </c>
      <c r="Q580">
        <v>3</v>
      </c>
      <c r="R580" t="s">
        <v>28</v>
      </c>
      <c r="S580" s="3">
        <f t="shared" si="56"/>
        <v>969</v>
      </c>
      <c r="T580" s="3">
        <f t="shared" si="57"/>
        <v>605</v>
      </c>
      <c r="U580" s="3">
        <f t="shared" si="58"/>
        <v>364</v>
      </c>
      <c r="V580" s="8">
        <f t="shared" si="59"/>
        <v>0.37564499484004127</v>
      </c>
    </row>
    <row r="581" spans="1:22" x14ac:dyDescent="0.3">
      <c r="A581" t="s">
        <v>967</v>
      </c>
      <c r="B581" s="13">
        <v>46394</v>
      </c>
      <c r="C581" s="13" t="str">
        <f t="shared" si="54"/>
        <v>January</v>
      </c>
      <c r="D581" s="13" t="str">
        <f t="shared" si="55"/>
        <v>2027</v>
      </c>
      <c r="E581" t="s">
        <v>968</v>
      </c>
      <c r="F581" t="s">
        <v>38</v>
      </c>
      <c r="G581" t="s">
        <v>31</v>
      </c>
      <c r="H581" t="s">
        <v>44</v>
      </c>
      <c r="I581" t="s">
        <v>82</v>
      </c>
      <c r="J581" t="s">
        <v>50</v>
      </c>
      <c r="K581" s="5">
        <v>15</v>
      </c>
      <c r="L581" s="3">
        <v>35</v>
      </c>
      <c r="M581">
        <v>4</v>
      </c>
      <c r="N581">
        <v>20</v>
      </c>
      <c r="O581" s="3">
        <v>19</v>
      </c>
      <c r="P581" t="s">
        <v>45</v>
      </c>
      <c r="Q581">
        <v>7</v>
      </c>
      <c r="R581" t="s">
        <v>28</v>
      </c>
      <c r="S581" s="3">
        <f t="shared" si="56"/>
        <v>112</v>
      </c>
      <c r="T581" s="3">
        <f t="shared" si="57"/>
        <v>79</v>
      </c>
      <c r="U581" s="3">
        <f t="shared" si="58"/>
        <v>33</v>
      </c>
      <c r="V581" s="8">
        <f t="shared" si="59"/>
        <v>0.29464285714285715</v>
      </c>
    </row>
    <row r="582" spans="1:22" x14ac:dyDescent="0.3">
      <c r="A582" t="s">
        <v>969</v>
      </c>
      <c r="B582" s="13">
        <v>46395</v>
      </c>
      <c r="C582" s="13" t="str">
        <f t="shared" si="54"/>
        <v>January</v>
      </c>
      <c r="D582" s="13" t="str">
        <f t="shared" si="55"/>
        <v>2027</v>
      </c>
      <c r="E582" t="s">
        <v>358</v>
      </c>
      <c r="F582" t="s">
        <v>22</v>
      </c>
      <c r="G582" t="s">
        <v>23</v>
      </c>
      <c r="H582" t="s">
        <v>81</v>
      </c>
      <c r="I582" t="s">
        <v>72</v>
      </c>
      <c r="J582" t="s">
        <v>34</v>
      </c>
      <c r="K582" s="5">
        <v>18</v>
      </c>
      <c r="L582" s="3">
        <v>40</v>
      </c>
      <c r="M582">
        <v>3</v>
      </c>
      <c r="N582">
        <v>25</v>
      </c>
      <c r="O582" s="3">
        <v>14</v>
      </c>
      <c r="P582" t="s">
        <v>27</v>
      </c>
      <c r="Q582">
        <v>3</v>
      </c>
      <c r="R582" t="s">
        <v>28</v>
      </c>
      <c r="S582" s="3">
        <f t="shared" si="56"/>
        <v>90</v>
      </c>
      <c r="T582" s="3">
        <f t="shared" si="57"/>
        <v>68</v>
      </c>
      <c r="U582" s="3">
        <f t="shared" si="58"/>
        <v>22</v>
      </c>
      <c r="V582" s="8">
        <f t="shared" si="59"/>
        <v>0.24444444444444444</v>
      </c>
    </row>
    <row r="583" spans="1:22" x14ac:dyDescent="0.3">
      <c r="A583" t="s">
        <v>970</v>
      </c>
      <c r="B583" s="13">
        <v>46396</v>
      </c>
      <c r="C583" s="13" t="str">
        <f t="shared" si="54"/>
        <v>January</v>
      </c>
      <c r="D583" s="13" t="str">
        <f t="shared" si="55"/>
        <v>2027</v>
      </c>
      <c r="E583" t="s">
        <v>413</v>
      </c>
      <c r="F583" t="s">
        <v>22</v>
      </c>
      <c r="G583" t="s">
        <v>31</v>
      </c>
      <c r="H583" t="s">
        <v>44</v>
      </c>
      <c r="I583" t="s">
        <v>105</v>
      </c>
      <c r="J583" t="s">
        <v>40</v>
      </c>
      <c r="K583" s="5">
        <v>40</v>
      </c>
      <c r="L583" s="3">
        <v>85</v>
      </c>
      <c r="M583">
        <v>3</v>
      </c>
      <c r="N583">
        <v>5</v>
      </c>
      <c r="O583" s="3">
        <v>15</v>
      </c>
      <c r="P583" t="s">
        <v>54</v>
      </c>
      <c r="Q583">
        <v>6</v>
      </c>
      <c r="R583" t="s">
        <v>28</v>
      </c>
      <c r="S583" s="3">
        <f t="shared" si="56"/>
        <v>242.25</v>
      </c>
      <c r="T583" s="3">
        <f t="shared" si="57"/>
        <v>135</v>
      </c>
      <c r="U583" s="3">
        <f t="shared" si="58"/>
        <v>107.25</v>
      </c>
      <c r="V583" s="8">
        <f t="shared" si="59"/>
        <v>0.44272445820433437</v>
      </c>
    </row>
    <row r="584" spans="1:22" x14ac:dyDescent="0.3">
      <c r="A584" t="s">
        <v>971</v>
      </c>
      <c r="B584" s="13">
        <v>46397</v>
      </c>
      <c r="C584" s="13" t="str">
        <f t="shared" si="54"/>
        <v>January</v>
      </c>
      <c r="D584" s="13" t="str">
        <f t="shared" si="55"/>
        <v>2027</v>
      </c>
      <c r="E584" t="s">
        <v>737</v>
      </c>
      <c r="F584" t="s">
        <v>38</v>
      </c>
      <c r="G584" t="s">
        <v>43</v>
      </c>
      <c r="H584" t="s">
        <v>91</v>
      </c>
      <c r="I584" t="s">
        <v>82</v>
      </c>
      <c r="J584" t="s">
        <v>50</v>
      </c>
      <c r="K584" s="5">
        <v>15</v>
      </c>
      <c r="L584" s="3">
        <v>35</v>
      </c>
      <c r="M584">
        <v>7</v>
      </c>
      <c r="N584">
        <v>20</v>
      </c>
      <c r="O584" s="3">
        <v>14</v>
      </c>
      <c r="P584" t="s">
        <v>35</v>
      </c>
      <c r="Q584">
        <v>3</v>
      </c>
      <c r="R584" t="s">
        <v>28</v>
      </c>
      <c r="S584" s="3">
        <f t="shared" si="56"/>
        <v>196</v>
      </c>
      <c r="T584" s="3">
        <f t="shared" si="57"/>
        <v>119</v>
      </c>
      <c r="U584" s="3">
        <f t="shared" si="58"/>
        <v>77</v>
      </c>
      <c r="V584" s="8">
        <f t="shared" si="59"/>
        <v>0.39285714285714285</v>
      </c>
    </row>
    <row r="585" spans="1:22" x14ac:dyDescent="0.3">
      <c r="A585" t="s">
        <v>972</v>
      </c>
      <c r="B585" s="13">
        <v>46398</v>
      </c>
      <c r="C585" s="13" t="str">
        <f t="shared" si="54"/>
        <v>January</v>
      </c>
      <c r="D585" s="13" t="str">
        <f t="shared" si="55"/>
        <v>2027</v>
      </c>
      <c r="E585" t="s">
        <v>265</v>
      </c>
      <c r="F585" t="s">
        <v>22</v>
      </c>
      <c r="G585" t="s">
        <v>71</v>
      </c>
      <c r="H585" t="s">
        <v>48</v>
      </c>
      <c r="I585" t="s">
        <v>152</v>
      </c>
      <c r="J585" t="s">
        <v>58</v>
      </c>
      <c r="K585" s="5">
        <v>45</v>
      </c>
      <c r="L585" s="3">
        <v>80</v>
      </c>
      <c r="M585">
        <v>4</v>
      </c>
      <c r="N585">
        <v>15</v>
      </c>
      <c r="O585" s="3">
        <v>11</v>
      </c>
      <c r="P585" t="s">
        <v>27</v>
      </c>
      <c r="Q585">
        <v>2</v>
      </c>
      <c r="R585" t="s">
        <v>28</v>
      </c>
      <c r="S585" s="3">
        <f t="shared" si="56"/>
        <v>272</v>
      </c>
      <c r="T585" s="3">
        <f t="shared" si="57"/>
        <v>191</v>
      </c>
      <c r="U585" s="3">
        <f t="shared" si="58"/>
        <v>81</v>
      </c>
      <c r="V585" s="8">
        <f t="shared" si="59"/>
        <v>0.29779411764705882</v>
      </c>
    </row>
    <row r="586" spans="1:22" x14ac:dyDescent="0.3">
      <c r="A586" t="s">
        <v>973</v>
      </c>
      <c r="B586" s="13">
        <v>46399</v>
      </c>
      <c r="C586" s="13" t="str">
        <f t="shared" si="54"/>
        <v>January</v>
      </c>
      <c r="D586" s="13" t="str">
        <f t="shared" si="55"/>
        <v>2027</v>
      </c>
      <c r="E586" t="s">
        <v>411</v>
      </c>
      <c r="F586" t="s">
        <v>22</v>
      </c>
      <c r="G586" t="s">
        <v>71</v>
      </c>
      <c r="H586" t="s">
        <v>32</v>
      </c>
      <c r="I586" t="s">
        <v>25</v>
      </c>
      <c r="J586" t="s">
        <v>26</v>
      </c>
      <c r="K586" s="5">
        <v>35</v>
      </c>
      <c r="L586" s="3">
        <v>70</v>
      </c>
      <c r="M586">
        <v>2</v>
      </c>
      <c r="N586">
        <v>0</v>
      </c>
      <c r="O586" s="3">
        <v>13</v>
      </c>
      <c r="P586" t="s">
        <v>54</v>
      </c>
      <c r="Q586">
        <v>2</v>
      </c>
      <c r="R586" t="s">
        <v>28</v>
      </c>
      <c r="S586" s="3">
        <f t="shared" si="56"/>
        <v>140</v>
      </c>
      <c r="T586" s="3">
        <f t="shared" si="57"/>
        <v>83</v>
      </c>
      <c r="U586" s="3">
        <f t="shared" si="58"/>
        <v>57</v>
      </c>
      <c r="V586" s="8">
        <f t="shared" si="59"/>
        <v>0.40714285714285714</v>
      </c>
    </row>
    <row r="587" spans="1:22" x14ac:dyDescent="0.3">
      <c r="A587" t="s">
        <v>974</v>
      </c>
      <c r="B587" s="13">
        <v>46400</v>
      </c>
      <c r="C587" s="13" t="str">
        <f t="shared" si="54"/>
        <v>January</v>
      </c>
      <c r="D587" s="13" t="str">
        <f t="shared" si="55"/>
        <v>2027</v>
      </c>
      <c r="E587" t="s">
        <v>245</v>
      </c>
      <c r="F587" t="s">
        <v>22</v>
      </c>
      <c r="G587" t="s">
        <v>43</v>
      </c>
      <c r="H587" t="s">
        <v>48</v>
      </c>
      <c r="I587" t="s">
        <v>316</v>
      </c>
      <c r="J587" t="s">
        <v>40</v>
      </c>
      <c r="K587" s="5">
        <v>20</v>
      </c>
      <c r="L587" s="3">
        <v>50</v>
      </c>
      <c r="M587">
        <v>3</v>
      </c>
      <c r="N587">
        <v>20</v>
      </c>
      <c r="O587" s="3">
        <v>9</v>
      </c>
      <c r="P587" t="s">
        <v>27</v>
      </c>
      <c r="Q587">
        <v>4</v>
      </c>
      <c r="R587" t="s">
        <v>28</v>
      </c>
      <c r="S587" s="3">
        <f t="shared" si="56"/>
        <v>120</v>
      </c>
      <c r="T587" s="3">
        <f t="shared" si="57"/>
        <v>69</v>
      </c>
      <c r="U587" s="3">
        <f t="shared" si="58"/>
        <v>51</v>
      </c>
      <c r="V587" s="8">
        <f t="shared" si="59"/>
        <v>0.42499999999999999</v>
      </c>
    </row>
    <row r="588" spans="1:22" x14ac:dyDescent="0.3">
      <c r="A588" t="s">
        <v>975</v>
      </c>
      <c r="B588" s="13">
        <v>46401</v>
      </c>
      <c r="C588" s="13" t="str">
        <f t="shared" si="54"/>
        <v>January</v>
      </c>
      <c r="D588" s="13" t="str">
        <f t="shared" si="55"/>
        <v>2027</v>
      </c>
      <c r="E588" t="s">
        <v>976</v>
      </c>
      <c r="F588" t="s">
        <v>53</v>
      </c>
      <c r="G588" t="s">
        <v>23</v>
      </c>
      <c r="H588" t="s">
        <v>97</v>
      </c>
      <c r="I588" t="s">
        <v>39</v>
      </c>
      <c r="J588" t="s">
        <v>40</v>
      </c>
      <c r="K588" s="5">
        <v>25</v>
      </c>
      <c r="L588" s="3">
        <v>55</v>
      </c>
      <c r="M588">
        <v>4</v>
      </c>
      <c r="N588">
        <v>5</v>
      </c>
      <c r="O588" s="3">
        <v>6</v>
      </c>
      <c r="P588" t="s">
        <v>35</v>
      </c>
      <c r="Q588">
        <v>3</v>
      </c>
      <c r="R588" t="s">
        <v>28</v>
      </c>
      <c r="S588" s="3">
        <f t="shared" si="56"/>
        <v>209</v>
      </c>
      <c r="T588" s="3">
        <f t="shared" si="57"/>
        <v>106</v>
      </c>
      <c r="U588" s="3">
        <f t="shared" si="58"/>
        <v>103</v>
      </c>
      <c r="V588" s="8">
        <f t="shared" si="59"/>
        <v>0.49282296650717705</v>
      </c>
    </row>
    <row r="589" spans="1:22" x14ac:dyDescent="0.3">
      <c r="A589" t="s">
        <v>977</v>
      </c>
      <c r="B589" s="13">
        <v>46402</v>
      </c>
      <c r="C589" s="13" t="str">
        <f t="shared" si="54"/>
        <v>January</v>
      </c>
      <c r="D589" s="13" t="str">
        <f t="shared" si="55"/>
        <v>2027</v>
      </c>
      <c r="E589" t="s">
        <v>382</v>
      </c>
      <c r="F589" t="s">
        <v>22</v>
      </c>
      <c r="G589" t="s">
        <v>23</v>
      </c>
      <c r="H589" t="s">
        <v>64</v>
      </c>
      <c r="I589" t="s">
        <v>152</v>
      </c>
      <c r="J589" t="s">
        <v>58</v>
      </c>
      <c r="K589" s="5">
        <v>45</v>
      </c>
      <c r="L589" s="3">
        <v>80</v>
      </c>
      <c r="M589">
        <v>1</v>
      </c>
      <c r="N589">
        <v>10</v>
      </c>
      <c r="O589" s="3">
        <v>8</v>
      </c>
      <c r="P589" t="s">
        <v>35</v>
      </c>
      <c r="Q589">
        <v>3</v>
      </c>
      <c r="R589" t="s">
        <v>28</v>
      </c>
      <c r="S589" s="3">
        <f t="shared" si="56"/>
        <v>72</v>
      </c>
      <c r="T589" s="3">
        <f t="shared" si="57"/>
        <v>53</v>
      </c>
      <c r="U589" s="3">
        <f t="shared" si="58"/>
        <v>19</v>
      </c>
      <c r="V589" s="8">
        <f t="shared" si="59"/>
        <v>0.2638888888888889</v>
      </c>
    </row>
    <row r="590" spans="1:22" x14ac:dyDescent="0.3">
      <c r="A590" t="s">
        <v>978</v>
      </c>
      <c r="B590" s="13">
        <v>46403</v>
      </c>
      <c r="C590" s="13" t="str">
        <f t="shared" si="54"/>
        <v>January</v>
      </c>
      <c r="D590" s="13" t="str">
        <f t="shared" si="55"/>
        <v>2027</v>
      </c>
      <c r="E590" t="s">
        <v>575</v>
      </c>
      <c r="F590" t="s">
        <v>22</v>
      </c>
      <c r="G590" t="s">
        <v>23</v>
      </c>
      <c r="H590" t="s">
        <v>24</v>
      </c>
      <c r="I590" t="s">
        <v>135</v>
      </c>
      <c r="J590" t="s">
        <v>34</v>
      </c>
      <c r="K590" s="5">
        <v>5</v>
      </c>
      <c r="L590" s="3">
        <v>15</v>
      </c>
      <c r="M590">
        <v>2</v>
      </c>
      <c r="N590">
        <v>10</v>
      </c>
      <c r="O590" s="3">
        <v>6</v>
      </c>
      <c r="P590" t="s">
        <v>45</v>
      </c>
      <c r="Q590">
        <v>4</v>
      </c>
      <c r="R590" t="s">
        <v>28</v>
      </c>
      <c r="S590" s="3">
        <f t="shared" si="56"/>
        <v>27</v>
      </c>
      <c r="T590" s="3">
        <f t="shared" si="57"/>
        <v>16</v>
      </c>
      <c r="U590" s="3">
        <f t="shared" si="58"/>
        <v>11</v>
      </c>
      <c r="V590" s="8">
        <f t="shared" si="59"/>
        <v>0.40740740740740738</v>
      </c>
    </row>
    <row r="591" spans="1:22" x14ac:dyDescent="0.3">
      <c r="A591" t="s">
        <v>979</v>
      </c>
      <c r="B591" s="13">
        <v>46404</v>
      </c>
      <c r="C591" s="13" t="str">
        <f t="shared" si="54"/>
        <v>January</v>
      </c>
      <c r="D591" s="13" t="str">
        <f t="shared" si="55"/>
        <v>2027</v>
      </c>
      <c r="E591" t="s">
        <v>145</v>
      </c>
      <c r="F591" t="s">
        <v>22</v>
      </c>
      <c r="G591" t="s">
        <v>23</v>
      </c>
      <c r="H591" t="s">
        <v>24</v>
      </c>
      <c r="I591" t="s">
        <v>173</v>
      </c>
      <c r="J591" t="s">
        <v>50</v>
      </c>
      <c r="K591" s="5">
        <v>30</v>
      </c>
      <c r="L591" s="3">
        <v>60</v>
      </c>
      <c r="M591">
        <v>2</v>
      </c>
      <c r="N591">
        <v>20</v>
      </c>
      <c r="O591" s="3">
        <v>8</v>
      </c>
      <c r="P591" t="s">
        <v>27</v>
      </c>
      <c r="Q591">
        <v>4</v>
      </c>
      <c r="R591" t="s">
        <v>28</v>
      </c>
      <c r="S591" s="3">
        <f t="shared" si="56"/>
        <v>96</v>
      </c>
      <c r="T591" s="3">
        <f t="shared" si="57"/>
        <v>68</v>
      </c>
      <c r="U591" s="3">
        <f t="shared" si="58"/>
        <v>28</v>
      </c>
      <c r="V591" s="8">
        <f t="shared" si="59"/>
        <v>0.29166666666666669</v>
      </c>
    </row>
    <row r="592" spans="1:22" x14ac:dyDescent="0.3">
      <c r="A592" t="s">
        <v>980</v>
      </c>
      <c r="B592" s="13">
        <v>46405</v>
      </c>
      <c r="C592" s="13" t="str">
        <f t="shared" si="54"/>
        <v>January</v>
      </c>
      <c r="D592" s="13" t="str">
        <f t="shared" si="55"/>
        <v>2027</v>
      </c>
      <c r="E592" t="s">
        <v>829</v>
      </c>
      <c r="F592" t="s">
        <v>53</v>
      </c>
      <c r="G592" t="s">
        <v>71</v>
      </c>
      <c r="H592" t="s">
        <v>32</v>
      </c>
      <c r="I592" t="s">
        <v>146</v>
      </c>
      <c r="J592" t="s">
        <v>26</v>
      </c>
      <c r="K592" s="5">
        <v>50</v>
      </c>
      <c r="L592" s="3">
        <v>95</v>
      </c>
      <c r="M592">
        <v>4</v>
      </c>
      <c r="N592">
        <v>15</v>
      </c>
      <c r="O592" s="3">
        <v>11</v>
      </c>
      <c r="P592" t="s">
        <v>27</v>
      </c>
      <c r="Q592">
        <v>5</v>
      </c>
      <c r="R592" t="s">
        <v>28</v>
      </c>
      <c r="S592" s="3">
        <f t="shared" si="56"/>
        <v>323</v>
      </c>
      <c r="T592" s="3">
        <f t="shared" si="57"/>
        <v>211</v>
      </c>
      <c r="U592" s="3">
        <f t="shared" si="58"/>
        <v>112</v>
      </c>
      <c r="V592" s="8">
        <f t="shared" si="59"/>
        <v>0.34674922600619196</v>
      </c>
    </row>
    <row r="593" spans="1:22" x14ac:dyDescent="0.3">
      <c r="A593" t="s">
        <v>981</v>
      </c>
      <c r="B593" s="13">
        <v>46406</v>
      </c>
      <c r="C593" s="13" t="str">
        <f t="shared" si="54"/>
        <v>January</v>
      </c>
      <c r="D593" s="13" t="str">
        <f t="shared" si="55"/>
        <v>2027</v>
      </c>
      <c r="E593" t="s">
        <v>982</v>
      </c>
      <c r="F593" t="s">
        <v>53</v>
      </c>
      <c r="G593" t="s">
        <v>71</v>
      </c>
      <c r="H593" t="s">
        <v>68</v>
      </c>
      <c r="I593" t="s">
        <v>112</v>
      </c>
      <c r="J593" t="s">
        <v>58</v>
      </c>
      <c r="K593" s="5">
        <v>70</v>
      </c>
      <c r="L593" s="3">
        <v>110</v>
      </c>
      <c r="M593">
        <v>1</v>
      </c>
      <c r="N593">
        <v>0</v>
      </c>
      <c r="O593" s="3">
        <v>12</v>
      </c>
      <c r="P593" t="s">
        <v>54</v>
      </c>
      <c r="Q593">
        <v>2</v>
      </c>
      <c r="R593" t="s">
        <v>28</v>
      </c>
      <c r="S593" s="3">
        <f t="shared" si="56"/>
        <v>110</v>
      </c>
      <c r="T593" s="3">
        <f t="shared" si="57"/>
        <v>82</v>
      </c>
      <c r="U593" s="3">
        <f t="shared" si="58"/>
        <v>28</v>
      </c>
      <c r="V593" s="8">
        <f t="shared" si="59"/>
        <v>0.25454545454545452</v>
      </c>
    </row>
    <row r="594" spans="1:22" x14ac:dyDescent="0.3">
      <c r="A594" t="s">
        <v>983</v>
      </c>
      <c r="B594" s="13">
        <v>46407</v>
      </c>
      <c r="C594" s="13" t="str">
        <f t="shared" si="54"/>
        <v>January</v>
      </c>
      <c r="D594" s="13" t="str">
        <f t="shared" si="55"/>
        <v>2027</v>
      </c>
      <c r="E594" t="s">
        <v>984</v>
      </c>
      <c r="F594" t="s">
        <v>38</v>
      </c>
      <c r="G594" t="s">
        <v>71</v>
      </c>
      <c r="H594" t="s">
        <v>64</v>
      </c>
      <c r="I594" t="s">
        <v>173</v>
      </c>
      <c r="J594" t="s">
        <v>50</v>
      </c>
      <c r="K594" s="5">
        <v>30</v>
      </c>
      <c r="L594" s="3">
        <v>60</v>
      </c>
      <c r="M594">
        <v>5</v>
      </c>
      <c r="N594">
        <v>20</v>
      </c>
      <c r="O594" s="3">
        <v>9</v>
      </c>
      <c r="P594" t="s">
        <v>45</v>
      </c>
      <c r="Q594">
        <v>5</v>
      </c>
      <c r="R594" t="s">
        <v>28</v>
      </c>
      <c r="S594" s="3">
        <f t="shared" si="56"/>
        <v>240</v>
      </c>
      <c r="T594" s="3">
        <f t="shared" si="57"/>
        <v>159</v>
      </c>
      <c r="U594" s="3">
        <f t="shared" si="58"/>
        <v>81</v>
      </c>
      <c r="V594" s="8">
        <f t="shared" si="59"/>
        <v>0.33750000000000002</v>
      </c>
    </row>
    <row r="595" spans="1:22" x14ac:dyDescent="0.3">
      <c r="A595" t="s">
        <v>985</v>
      </c>
      <c r="B595" s="13">
        <v>46408</v>
      </c>
      <c r="C595" s="13" t="str">
        <f t="shared" si="54"/>
        <v>January</v>
      </c>
      <c r="D595" s="13" t="str">
        <f t="shared" si="55"/>
        <v>2027</v>
      </c>
      <c r="E595" t="s">
        <v>714</v>
      </c>
      <c r="F595" t="s">
        <v>22</v>
      </c>
      <c r="G595" t="s">
        <v>43</v>
      </c>
      <c r="H595" t="s">
        <v>32</v>
      </c>
      <c r="I595" t="s">
        <v>65</v>
      </c>
      <c r="J595" t="s">
        <v>58</v>
      </c>
      <c r="K595" s="5">
        <v>120</v>
      </c>
      <c r="L595" s="3">
        <v>180</v>
      </c>
      <c r="M595">
        <v>4</v>
      </c>
      <c r="N595">
        <v>20</v>
      </c>
      <c r="O595" s="3">
        <v>7</v>
      </c>
      <c r="P595" t="s">
        <v>27</v>
      </c>
      <c r="Q595">
        <v>2</v>
      </c>
      <c r="R595" t="s">
        <v>28</v>
      </c>
      <c r="S595" s="3">
        <f t="shared" si="56"/>
        <v>576</v>
      </c>
      <c r="T595" s="3">
        <f t="shared" si="57"/>
        <v>487</v>
      </c>
      <c r="U595" s="3">
        <f t="shared" si="58"/>
        <v>89</v>
      </c>
      <c r="V595" s="8">
        <f t="shared" si="59"/>
        <v>0.1545138888888889</v>
      </c>
    </row>
    <row r="596" spans="1:22" x14ac:dyDescent="0.3">
      <c r="A596" t="s">
        <v>986</v>
      </c>
      <c r="B596" s="13">
        <v>46409</v>
      </c>
      <c r="C596" s="13" t="str">
        <f t="shared" si="54"/>
        <v>January</v>
      </c>
      <c r="D596" s="13" t="str">
        <f t="shared" si="55"/>
        <v>2027</v>
      </c>
      <c r="E596" t="s">
        <v>116</v>
      </c>
      <c r="F596" t="s">
        <v>53</v>
      </c>
      <c r="G596" t="s">
        <v>31</v>
      </c>
      <c r="H596" t="s">
        <v>97</v>
      </c>
      <c r="I596" t="s">
        <v>112</v>
      </c>
      <c r="J596" t="s">
        <v>58</v>
      </c>
      <c r="K596" s="5">
        <v>70</v>
      </c>
      <c r="L596" s="3">
        <v>110</v>
      </c>
      <c r="M596">
        <v>2</v>
      </c>
      <c r="N596">
        <v>5</v>
      </c>
      <c r="O596" s="3">
        <v>17</v>
      </c>
      <c r="P596" t="s">
        <v>45</v>
      </c>
      <c r="Q596">
        <v>7</v>
      </c>
      <c r="R596" t="s">
        <v>28</v>
      </c>
      <c r="S596" s="3">
        <f t="shared" si="56"/>
        <v>209</v>
      </c>
      <c r="T596" s="3">
        <f t="shared" si="57"/>
        <v>157</v>
      </c>
      <c r="U596" s="3">
        <f t="shared" si="58"/>
        <v>52</v>
      </c>
      <c r="V596" s="8">
        <f t="shared" si="59"/>
        <v>0.24880382775119617</v>
      </c>
    </row>
    <row r="597" spans="1:22" x14ac:dyDescent="0.3">
      <c r="A597" t="s">
        <v>987</v>
      </c>
      <c r="B597" s="13">
        <v>46410</v>
      </c>
      <c r="C597" s="13" t="str">
        <f t="shared" si="54"/>
        <v>January</v>
      </c>
      <c r="D597" s="13" t="str">
        <f t="shared" si="55"/>
        <v>2027</v>
      </c>
      <c r="E597" t="s">
        <v>829</v>
      </c>
      <c r="F597" t="s">
        <v>22</v>
      </c>
      <c r="G597" t="s">
        <v>43</v>
      </c>
      <c r="H597" t="s">
        <v>48</v>
      </c>
      <c r="I597" t="s">
        <v>78</v>
      </c>
      <c r="J597" t="s">
        <v>50</v>
      </c>
      <c r="K597" s="5">
        <v>18</v>
      </c>
      <c r="L597" s="3">
        <v>45</v>
      </c>
      <c r="M597">
        <v>4</v>
      </c>
      <c r="N597">
        <v>25</v>
      </c>
      <c r="O597" s="3">
        <v>12</v>
      </c>
      <c r="P597" t="s">
        <v>27</v>
      </c>
      <c r="Q597">
        <v>2</v>
      </c>
      <c r="R597" t="s">
        <v>28</v>
      </c>
      <c r="S597" s="3">
        <f t="shared" si="56"/>
        <v>135</v>
      </c>
      <c r="T597" s="3">
        <f t="shared" si="57"/>
        <v>84</v>
      </c>
      <c r="U597" s="3">
        <f t="shared" si="58"/>
        <v>51</v>
      </c>
      <c r="V597" s="8">
        <f t="shared" si="59"/>
        <v>0.37777777777777777</v>
      </c>
    </row>
    <row r="598" spans="1:22" x14ac:dyDescent="0.3">
      <c r="A598" t="s">
        <v>988</v>
      </c>
      <c r="B598" s="13">
        <v>46411</v>
      </c>
      <c r="C598" s="13" t="str">
        <f t="shared" si="54"/>
        <v>January</v>
      </c>
      <c r="D598" s="13" t="str">
        <f t="shared" si="55"/>
        <v>2027</v>
      </c>
      <c r="E598" t="s">
        <v>917</v>
      </c>
      <c r="F598" t="s">
        <v>38</v>
      </c>
      <c r="G598" t="s">
        <v>71</v>
      </c>
      <c r="H598" t="s">
        <v>97</v>
      </c>
      <c r="I598" t="s">
        <v>186</v>
      </c>
      <c r="J598" t="s">
        <v>58</v>
      </c>
      <c r="K598" s="5">
        <v>700</v>
      </c>
      <c r="L598" s="3">
        <v>900</v>
      </c>
      <c r="M598">
        <v>5</v>
      </c>
      <c r="N598">
        <v>20</v>
      </c>
      <c r="O598" s="3">
        <v>14</v>
      </c>
      <c r="P598" t="s">
        <v>27</v>
      </c>
      <c r="Q598">
        <v>3</v>
      </c>
      <c r="R598" t="s">
        <v>28</v>
      </c>
      <c r="S598" s="3">
        <f t="shared" si="56"/>
        <v>3600</v>
      </c>
      <c r="T598" s="3">
        <f t="shared" si="57"/>
        <v>3514</v>
      </c>
      <c r="U598" s="3">
        <f t="shared" si="58"/>
        <v>86</v>
      </c>
      <c r="V598" s="8">
        <f t="shared" si="59"/>
        <v>2.388888888888889E-2</v>
      </c>
    </row>
    <row r="599" spans="1:22" x14ac:dyDescent="0.3">
      <c r="A599" t="s">
        <v>989</v>
      </c>
      <c r="B599" s="13">
        <v>46412</v>
      </c>
      <c r="C599" s="13" t="str">
        <f t="shared" si="54"/>
        <v>January</v>
      </c>
      <c r="D599" s="13" t="str">
        <f t="shared" si="55"/>
        <v>2027</v>
      </c>
      <c r="E599" t="s">
        <v>720</v>
      </c>
      <c r="F599" t="s">
        <v>22</v>
      </c>
      <c r="G599" t="s">
        <v>43</v>
      </c>
      <c r="H599" t="s">
        <v>32</v>
      </c>
      <c r="I599" t="s">
        <v>173</v>
      </c>
      <c r="J599" t="s">
        <v>50</v>
      </c>
      <c r="K599" s="5">
        <v>30</v>
      </c>
      <c r="L599" s="3">
        <v>60</v>
      </c>
      <c r="M599">
        <v>3</v>
      </c>
      <c r="N599">
        <v>0</v>
      </c>
      <c r="O599" s="3">
        <v>10</v>
      </c>
      <c r="P599" t="s">
        <v>45</v>
      </c>
      <c r="Q599">
        <v>4</v>
      </c>
      <c r="R599" t="s">
        <v>28</v>
      </c>
      <c r="S599" s="3">
        <f t="shared" si="56"/>
        <v>180</v>
      </c>
      <c r="T599" s="3">
        <f t="shared" si="57"/>
        <v>100</v>
      </c>
      <c r="U599" s="3">
        <f t="shared" si="58"/>
        <v>80</v>
      </c>
      <c r="V599" s="8">
        <f t="shared" si="59"/>
        <v>0.44444444444444442</v>
      </c>
    </row>
    <row r="600" spans="1:22" x14ac:dyDescent="0.3">
      <c r="A600" t="s">
        <v>990</v>
      </c>
      <c r="B600" s="13">
        <v>46413</v>
      </c>
      <c r="C600" s="13" t="str">
        <f t="shared" si="54"/>
        <v>January</v>
      </c>
      <c r="D600" s="13" t="str">
        <f t="shared" si="55"/>
        <v>2027</v>
      </c>
      <c r="E600" t="s">
        <v>371</v>
      </c>
      <c r="F600" t="s">
        <v>38</v>
      </c>
      <c r="G600" t="s">
        <v>43</v>
      </c>
      <c r="H600" t="s">
        <v>117</v>
      </c>
      <c r="I600" t="s">
        <v>135</v>
      </c>
      <c r="J600" t="s">
        <v>34</v>
      </c>
      <c r="K600" s="5">
        <v>5</v>
      </c>
      <c r="L600" s="3">
        <v>15</v>
      </c>
      <c r="M600">
        <v>4</v>
      </c>
      <c r="N600">
        <v>5</v>
      </c>
      <c r="O600" s="3">
        <v>13</v>
      </c>
      <c r="P600" t="s">
        <v>35</v>
      </c>
      <c r="Q600">
        <v>2</v>
      </c>
      <c r="R600" t="s">
        <v>28</v>
      </c>
      <c r="S600" s="3">
        <f t="shared" si="56"/>
        <v>57</v>
      </c>
      <c r="T600" s="3">
        <f t="shared" si="57"/>
        <v>33</v>
      </c>
      <c r="U600" s="3">
        <f t="shared" si="58"/>
        <v>24</v>
      </c>
      <c r="V600" s="8">
        <f t="shared" si="59"/>
        <v>0.42105263157894735</v>
      </c>
    </row>
    <row r="601" spans="1:22" x14ac:dyDescent="0.3">
      <c r="A601" t="s">
        <v>991</v>
      </c>
      <c r="B601" s="13">
        <v>46414</v>
      </c>
      <c r="C601" s="13" t="str">
        <f t="shared" si="54"/>
        <v>January</v>
      </c>
      <c r="D601" s="13" t="str">
        <f t="shared" si="55"/>
        <v>2027</v>
      </c>
      <c r="E601" t="s">
        <v>759</v>
      </c>
      <c r="F601" t="s">
        <v>22</v>
      </c>
      <c r="G601" t="s">
        <v>71</v>
      </c>
      <c r="H601" t="s">
        <v>48</v>
      </c>
      <c r="I601" t="s">
        <v>25</v>
      </c>
      <c r="J601" t="s">
        <v>26</v>
      </c>
      <c r="K601" s="5">
        <v>35</v>
      </c>
      <c r="L601" s="3">
        <v>70</v>
      </c>
      <c r="M601">
        <v>3</v>
      </c>
      <c r="N601">
        <v>0</v>
      </c>
      <c r="O601" s="3">
        <v>14</v>
      </c>
      <c r="P601" t="s">
        <v>45</v>
      </c>
      <c r="Q601">
        <v>3</v>
      </c>
      <c r="R601" t="s">
        <v>28</v>
      </c>
      <c r="S601" s="3">
        <f t="shared" si="56"/>
        <v>210</v>
      </c>
      <c r="T601" s="3">
        <f t="shared" si="57"/>
        <v>119</v>
      </c>
      <c r="U601" s="3">
        <f t="shared" si="58"/>
        <v>91</v>
      </c>
      <c r="V601" s="8">
        <f t="shared" si="59"/>
        <v>0.43333333333333335</v>
      </c>
    </row>
    <row r="602" spans="1:22" x14ac:dyDescent="0.3">
      <c r="A602" t="s">
        <v>992</v>
      </c>
      <c r="B602" s="13">
        <v>46415</v>
      </c>
      <c r="C602" s="13" t="str">
        <f t="shared" si="54"/>
        <v>January</v>
      </c>
      <c r="D602" s="13" t="str">
        <f t="shared" si="55"/>
        <v>2027</v>
      </c>
      <c r="E602" t="s">
        <v>42</v>
      </c>
      <c r="F602" t="s">
        <v>22</v>
      </c>
      <c r="G602" t="s">
        <v>43</v>
      </c>
      <c r="H602" t="s">
        <v>97</v>
      </c>
      <c r="I602" t="s">
        <v>132</v>
      </c>
      <c r="J602" t="s">
        <v>40</v>
      </c>
      <c r="K602" s="5">
        <v>18</v>
      </c>
      <c r="L602" s="3">
        <v>40</v>
      </c>
      <c r="M602">
        <v>2</v>
      </c>
      <c r="N602">
        <v>15</v>
      </c>
      <c r="O602" s="3">
        <v>11</v>
      </c>
      <c r="P602" t="s">
        <v>35</v>
      </c>
      <c r="Q602">
        <v>2</v>
      </c>
      <c r="R602" t="s">
        <v>28</v>
      </c>
      <c r="S602" s="3">
        <f t="shared" si="56"/>
        <v>68</v>
      </c>
      <c r="T602" s="3">
        <f t="shared" si="57"/>
        <v>47</v>
      </c>
      <c r="U602" s="3">
        <f t="shared" si="58"/>
        <v>21</v>
      </c>
      <c r="V602" s="8">
        <f t="shared" si="59"/>
        <v>0.30882352941176472</v>
      </c>
    </row>
    <row r="603" spans="1:22" x14ac:dyDescent="0.3">
      <c r="A603" t="s">
        <v>993</v>
      </c>
      <c r="B603" s="13">
        <v>46416</v>
      </c>
      <c r="C603" s="13" t="str">
        <f t="shared" si="54"/>
        <v>January</v>
      </c>
      <c r="D603" s="13" t="str">
        <f t="shared" si="55"/>
        <v>2027</v>
      </c>
      <c r="E603" t="s">
        <v>151</v>
      </c>
      <c r="F603" t="s">
        <v>22</v>
      </c>
      <c r="G603" t="s">
        <v>31</v>
      </c>
      <c r="H603" t="s">
        <v>68</v>
      </c>
      <c r="I603" t="s">
        <v>154</v>
      </c>
      <c r="J603" t="s">
        <v>40</v>
      </c>
      <c r="K603" s="5">
        <v>10</v>
      </c>
      <c r="L603" s="3">
        <v>25</v>
      </c>
      <c r="M603">
        <v>1</v>
      </c>
      <c r="N603">
        <v>10</v>
      </c>
      <c r="O603" s="3">
        <v>17</v>
      </c>
      <c r="P603" t="s">
        <v>27</v>
      </c>
      <c r="Q603">
        <v>6</v>
      </c>
      <c r="R603" t="s">
        <v>28</v>
      </c>
      <c r="S603" s="3">
        <f t="shared" si="56"/>
        <v>22.5</v>
      </c>
      <c r="T603" s="3">
        <f t="shared" si="57"/>
        <v>27</v>
      </c>
      <c r="U603" s="3">
        <f t="shared" si="58"/>
        <v>-4.5</v>
      </c>
      <c r="V603" s="8">
        <f t="shared" si="59"/>
        <v>-0.2</v>
      </c>
    </row>
    <row r="604" spans="1:22" x14ac:dyDescent="0.3">
      <c r="A604" t="s">
        <v>994</v>
      </c>
      <c r="B604" s="13">
        <v>46417</v>
      </c>
      <c r="C604" s="13" t="str">
        <f t="shared" si="54"/>
        <v>January</v>
      </c>
      <c r="D604" s="13" t="str">
        <f t="shared" si="55"/>
        <v>2027</v>
      </c>
      <c r="E604" t="s">
        <v>107</v>
      </c>
      <c r="F604" t="s">
        <v>22</v>
      </c>
      <c r="G604" t="s">
        <v>43</v>
      </c>
      <c r="H604" t="s">
        <v>48</v>
      </c>
      <c r="I604" t="s">
        <v>61</v>
      </c>
      <c r="J604" t="s">
        <v>26</v>
      </c>
      <c r="K604" s="5">
        <v>90</v>
      </c>
      <c r="L604" s="3">
        <v>160</v>
      </c>
      <c r="M604">
        <v>3</v>
      </c>
      <c r="N604">
        <v>20</v>
      </c>
      <c r="O604" s="3">
        <v>13</v>
      </c>
      <c r="P604" t="s">
        <v>54</v>
      </c>
      <c r="Q604">
        <v>5</v>
      </c>
      <c r="R604" t="s">
        <v>28</v>
      </c>
      <c r="S604" s="3">
        <f t="shared" si="56"/>
        <v>384</v>
      </c>
      <c r="T604" s="3">
        <f t="shared" si="57"/>
        <v>283</v>
      </c>
      <c r="U604" s="3">
        <f t="shared" si="58"/>
        <v>101</v>
      </c>
      <c r="V604" s="8">
        <f t="shared" si="59"/>
        <v>0.26302083333333331</v>
      </c>
    </row>
    <row r="605" spans="1:22" x14ac:dyDescent="0.3">
      <c r="A605" t="s">
        <v>995</v>
      </c>
      <c r="B605" s="13">
        <v>46418</v>
      </c>
      <c r="C605" s="13" t="str">
        <f t="shared" si="54"/>
        <v>January</v>
      </c>
      <c r="D605" s="13" t="str">
        <f t="shared" si="55"/>
        <v>2027</v>
      </c>
      <c r="E605" t="s">
        <v>777</v>
      </c>
      <c r="F605" t="s">
        <v>53</v>
      </c>
      <c r="G605" t="s">
        <v>31</v>
      </c>
      <c r="H605" t="s">
        <v>32</v>
      </c>
      <c r="I605" t="s">
        <v>135</v>
      </c>
      <c r="J605" t="s">
        <v>34</v>
      </c>
      <c r="K605" s="5">
        <v>5</v>
      </c>
      <c r="L605" s="3">
        <v>15</v>
      </c>
      <c r="M605">
        <v>3</v>
      </c>
      <c r="N605">
        <v>10</v>
      </c>
      <c r="O605" s="3">
        <v>13</v>
      </c>
      <c r="P605" t="s">
        <v>35</v>
      </c>
      <c r="Q605">
        <v>7</v>
      </c>
      <c r="R605" t="s">
        <v>28</v>
      </c>
      <c r="S605" s="3">
        <f t="shared" si="56"/>
        <v>40.5</v>
      </c>
      <c r="T605" s="3">
        <f t="shared" si="57"/>
        <v>28</v>
      </c>
      <c r="U605" s="3">
        <f t="shared" si="58"/>
        <v>12.5</v>
      </c>
      <c r="V605" s="8">
        <f t="shared" si="59"/>
        <v>0.30864197530864196</v>
      </c>
    </row>
    <row r="606" spans="1:22" x14ac:dyDescent="0.3">
      <c r="A606" t="s">
        <v>996</v>
      </c>
      <c r="B606" s="13">
        <v>46419</v>
      </c>
      <c r="C606" s="13" t="str">
        <f t="shared" si="54"/>
        <v>February</v>
      </c>
      <c r="D606" s="13" t="str">
        <f t="shared" si="55"/>
        <v>2027</v>
      </c>
      <c r="E606" t="s">
        <v>109</v>
      </c>
      <c r="F606" t="s">
        <v>22</v>
      </c>
      <c r="G606" t="s">
        <v>31</v>
      </c>
      <c r="H606" t="s">
        <v>24</v>
      </c>
      <c r="I606" t="s">
        <v>316</v>
      </c>
      <c r="J606" t="s">
        <v>40</v>
      </c>
      <c r="K606" s="5">
        <v>20</v>
      </c>
      <c r="L606" s="3">
        <v>50</v>
      </c>
      <c r="M606">
        <v>1</v>
      </c>
      <c r="N606">
        <v>25</v>
      </c>
      <c r="O606" s="3">
        <v>16</v>
      </c>
      <c r="P606" t="s">
        <v>45</v>
      </c>
      <c r="Q606">
        <v>7</v>
      </c>
      <c r="R606" t="s">
        <v>28</v>
      </c>
      <c r="S606" s="3">
        <f t="shared" si="56"/>
        <v>37.5</v>
      </c>
      <c r="T606" s="3">
        <f t="shared" si="57"/>
        <v>36</v>
      </c>
      <c r="U606" s="3">
        <f t="shared" si="58"/>
        <v>1.5</v>
      </c>
      <c r="V606" s="8">
        <f t="shared" si="59"/>
        <v>0.04</v>
      </c>
    </row>
    <row r="607" spans="1:22" x14ac:dyDescent="0.3">
      <c r="A607" t="s">
        <v>997</v>
      </c>
      <c r="B607" s="13">
        <v>46420</v>
      </c>
      <c r="C607" s="13" t="str">
        <f t="shared" si="54"/>
        <v>February</v>
      </c>
      <c r="D607" s="13" t="str">
        <f t="shared" si="55"/>
        <v>2027</v>
      </c>
      <c r="E607" t="s">
        <v>386</v>
      </c>
      <c r="F607" t="s">
        <v>22</v>
      </c>
      <c r="G607" t="s">
        <v>31</v>
      </c>
      <c r="H607" t="s">
        <v>91</v>
      </c>
      <c r="I607" t="s">
        <v>57</v>
      </c>
      <c r="J607" t="s">
        <v>58</v>
      </c>
      <c r="K607" s="5">
        <v>450</v>
      </c>
      <c r="L607" s="3">
        <v>620</v>
      </c>
      <c r="M607">
        <v>2</v>
      </c>
      <c r="N607">
        <v>5</v>
      </c>
      <c r="O607" s="3">
        <v>14</v>
      </c>
      <c r="P607" t="s">
        <v>54</v>
      </c>
      <c r="Q607">
        <v>4</v>
      </c>
      <c r="R607" t="s">
        <v>28</v>
      </c>
      <c r="S607" s="3">
        <f t="shared" si="56"/>
        <v>1178</v>
      </c>
      <c r="T607" s="3">
        <f t="shared" si="57"/>
        <v>914</v>
      </c>
      <c r="U607" s="3">
        <f t="shared" si="58"/>
        <v>264</v>
      </c>
      <c r="V607" s="8">
        <f t="shared" si="59"/>
        <v>0.22410865874363328</v>
      </c>
    </row>
    <row r="608" spans="1:22" x14ac:dyDescent="0.3">
      <c r="A608" t="s">
        <v>998</v>
      </c>
      <c r="B608" s="13">
        <v>46421</v>
      </c>
      <c r="C608" s="13" t="str">
        <f t="shared" si="54"/>
        <v>February</v>
      </c>
      <c r="D608" s="13" t="str">
        <f t="shared" si="55"/>
        <v>2027</v>
      </c>
      <c r="E608" t="s">
        <v>395</v>
      </c>
      <c r="F608" t="s">
        <v>53</v>
      </c>
      <c r="G608" t="s">
        <v>23</v>
      </c>
      <c r="H608" t="s">
        <v>48</v>
      </c>
      <c r="I608" t="s">
        <v>173</v>
      </c>
      <c r="J608" t="s">
        <v>50</v>
      </c>
      <c r="K608" s="5">
        <v>30</v>
      </c>
      <c r="L608" s="3">
        <v>60</v>
      </c>
      <c r="M608">
        <v>3</v>
      </c>
      <c r="N608">
        <v>10</v>
      </c>
      <c r="O608" s="3">
        <v>7</v>
      </c>
      <c r="P608" t="s">
        <v>35</v>
      </c>
      <c r="Q608">
        <v>5</v>
      </c>
      <c r="R608" t="s">
        <v>28</v>
      </c>
      <c r="S608" s="3">
        <f t="shared" si="56"/>
        <v>162</v>
      </c>
      <c r="T608" s="3">
        <f t="shared" si="57"/>
        <v>97</v>
      </c>
      <c r="U608" s="3">
        <f t="shared" si="58"/>
        <v>65</v>
      </c>
      <c r="V608" s="8">
        <f t="shared" si="59"/>
        <v>0.40123456790123457</v>
      </c>
    </row>
    <row r="609" spans="1:22" x14ac:dyDescent="0.3">
      <c r="A609" t="s">
        <v>999</v>
      </c>
      <c r="B609" s="13">
        <v>46422</v>
      </c>
      <c r="C609" s="13" t="str">
        <f t="shared" si="54"/>
        <v>February</v>
      </c>
      <c r="D609" s="13" t="str">
        <f t="shared" si="55"/>
        <v>2027</v>
      </c>
      <c r="E609" t="s">
        <v>1000</v>
      </c>
      <c r="F609" t="s">
        <v>53</v>
      </c>
      <c r="G609" t="s">
        <v>43</v>
      </c>
      <c r="H609" t="s">
        <v>117</v>
      </c>
      <c r="I609" t="s">
        <v>169</v>
      </c>
      <c r="J609" t="s">
        <v>26</v>
      </c>
      <c r="K609" s="5">
        <v>60</v>
      </c>
      <c r="L609" s="3">
        <v>120</v>
      </c>
      <c r="M609">
        <v>4</v>
      </c>
      <c r="N609">
        <v>20</v>
      </c>
      <c r="O609" s="3">
        <v>14</v>
      </c>
      <c r="P609" t="s">
        <v>27</v>
      </c>
      <c r="Q609">
        <v>3</v>
      </c>
      <c r="R609" t="s">
        <v>28</v>
      </c>
      <c r="S609" s="3">
        <f t="shared" si="56"/>
        <v>384</v>
      </c>
      <c r="T609" s="3">
        <f t="shared" si="57"/>
        <v>254</v>
      </c>
      <c r="U609" s="3">
        <f t="shared" si="58"/>
        <v>130</v>
      </c>
      <c r="V609" s="8">
        <f t="shared" si="59"/>
        <v>0.33854166666666669</v>
      </c>
    </row>
    <row r="610" spans="1:22" x14ac:dyDescent="0.3">
      <c r="A610" t="s">
        <v>1001</v>
      </c>
      <c r="B610" s="13">
        <v>46423</v>
      </c>
      <c r="C610" s="13" t="str">
        <f t="shared" si="54"/>
        <v>February</v>
      </c>
      <c r="D610" s="13" t="str">
        <f t="shared" si="55"/>
        <v>2027</v>
      </c>
      <c r="E610" t="s">
        <v>1002</v>
      </c>
      <c r="F610" t="s">
        <v>22</v>
      </c>
      <c r="G610" t="s">
        <v>43</v>
      </c>
      <c r="H610" t="s">
        <v>81</v>
      </c>
      <c r="I610" t="s">
        <v>316</v>
      </c>
      <c r="J610" t="s">
        <v>40</v>
      </c>
      <c r="K610" s="5">
        <v>20</v>
      </c>
      <c r="L610" s="3">
        <v>50</v>
      </c>
      <c r="M610">
        <v>4</v>
      </c>
      <c r="N610">
        <v>20</v>
      </c>
      <c r="O610" s="3">
        <v>15</v>
      </c>
      <c r="P610" t="s">
        <v>45</v>
      </c>
      <c r="Q610">
        <v>4</v>
      </c>
      <c r="R610" t="s">
        <v>28</v>
      </c>
      <c r="S610" s="3">
        <f t="shared" si="56"/>
        <v>160</v>
      </c>
      <c r="T610" s="3">
        <f t="shared" si="57"/>
        <v>95</v>
      </c>
      <c r="U610" s="3">
        <f t="shared" si="58"/>
        <v>65</v>
      </c>
      <c r="V610" s="8">
        <f t="shared" si="59"/>
        <v>0.40625</v>
      </c>
    </row>
    <row r="611" spans="1:22" x14ac:dyDescent="0.3">
      <c r="A611" t="s">
        <v>1003</v>
      </c>
      <c r="B611" s="13">
        <v>46424</v>
      </c>
      <c r="C611" s="13" t="str">
        <f t="shared" si="54"/>
        <v>February</v>
      </c>
      <c r="D611" s="13" t="str">
        <f t="shared" si="55"/>
        <v>2027</v>
      </c>
      <c r="E611" t="s">
        <v>704</v>
      </c>
      <c r="F611" t="s">
        <v>22</v>
      </c>
      <c r="G611" t="s">
        <v>43</v>
      </c>
      <c r="H611" t="s">
        <v>97</v>
      </c>
      <c r="I611" t="s">
        <v>125</v>
      </c>
      <c r="J611" t="s">
        <v>50</v>
      </c>
      <c r="K611" s="5">
        <v>4</v>
      </c>
      <c r="L611" s="3">
        <v>15</v>
      </c>
      <c r="M611">
        <v>3</v>
      </c>
      <c r="N611">
        <v>0</v>
      </c>
      <c r="O611" s="3">
        <v>12</v>
      </c>
      <c r="P611" t="s">
        <v>35</v>
      </c>
      <c r="Q611">
        <v>4</v>
      </c>
      <c r="R611" t="s">
        <v>28</v>
      </c>
      <c r="S611" s="3">
        <f t="shared" si="56"/>
        <v>45</v>
      </c>
      <c r="T611" s="3">
        <f t="shared" si="57"/>
        <v>24</v>
      </c>
      <c r="U611" s="3">
        <f t="shared" si="58"/>
        <v>21</v>
      </c>
      <c r="V611" s="8">
        <f t="shared" si="59"/>
        <v>0.46666666666666667</v>
      </c>
    </row>
    <row r="612" spans="1:22" x14ac:dyDescent="0.3">
      <c r="A612" t="s">
        <v>1004</v>
      </c>
      <c r="B612" s="13">
        <v>46425</v>
      </c>
      <c r="C612" s="13" t="str">
        <f t="shared" si="54"/>
        <v>February</v>
      </c>
      <c r="D612" s="13" t="str">
        <f t="shared" si="55"/>
        <v>2027</v>
      </c>
      <c r="E612" t="s">
        <v>860</v>
      </c>
      <c r="F612" t="s">
        <v>53</v>
      </c>
      <c r="G612" t="s">
        <v>31</v>
      </c>
      <c r="H612" t="s">
        <v>97</v>
      </c>
      <c r="I612" t="s">
        <v>173</v>
      </c>
      <c r="J612" t="s">
        <v>50</v>
      </c>
      <c r="K612" s="5">
        <v>30</v>
      </c>
      <c r="L612" s="3">
        <v>60</v>
      </c>
      <c r="M612">
        <v>4</v>
      </c>
      <c r="N612">
        <v>5</v>
      </c>
      <c r="O612" s="3">
        <v>18</v>
      </c>
      <c r="P612" t="s">
        <v>27</v>
      </c>
      <c r="Q612">
        <v>5</v>
      </c>
      <c r="R612" t="s">
        <v>28</v>
      </c>
      <c r="S612" s="3">
        <f t="shared" si="56"/>
        <v>228</v>
      </c>
      <c r="T612" s="3">
        <f t="shared" si="57"/>
        <v>138</v>
      </c>
      <c r="U612" s="3">
        <f t="shared" si="58"/>
        <v>90</v>
      </c>
      <c r="V612" s="8">
        <f t="shared" si="59"/>
        <v>0.39473684210526316</v>
      </c>
    </row>
    <row r="613" spans="1:22" x14ac:dyDescent="0.3">
      <c r="A613" t="s">
        <v>1005</v>
      </c>
      <c r="B613" s="13">
        <v>46426</v>
      </c>
      <c r="C613" s="13" t="str">
        <f t="shared" si="54"/>
        <v>February</v>
      </c>
      <c r="D613" s="13" t="str">
        <f t="shared" si="55"/>
        <v>2027</v>
      </c>
      <c r="E613" t="s">
        <v>771</v>
      </c>
      <c r="F613" t="s">
        <v>22</v>
      </c>
      <c r="G613" t="s">
        <v>31</v>
      </c>
      <c r="H613" t="s">
        <v>48</v>
      </c>
      <c r="I613" t="s">
        <v>186</v>
      </c>
      <c r="J613" t="s">
        <v>58</v>
      </c>
      <c r="K613" s="5">
        <v>700</v>
      </c>
      <c r="L613" s="3">
        <v>900</v>
      </c>
      <c r="M613">
        <v>2</v>
      </c>
      <c r="N613">
        <v>25</v>
      </c>
      <c r="O613" s="3">
        <v>20</v>
      </c>
      <c r="P613" t="s">
        <v>35</v>
      </c>
      <c r="Q613">
        <v>7</v>
      </c>
      <c r="R613" t="s">
        <v>28</v>
      </c>
      <c r="S613" s="3">
        <f t="shared" si="56"/>
        <v>1350</v>
      </c>
      <c r="T613" s="3">
        <f t="shared" si="57"/>
        <v>1420</v>
      </c>
      <c r="U613" s="3">
        <f t="shared" si="58"/>
        <v>-70</v>
      </c>
      <c r="V613" s="8">
        <f t="shared" si="59"/>
        <v>-5.185185185185185E-2</v>
      </c>
    </row>
    <row r="614" spans="1:22" x14ac:dyDescent="0.3">
      <c r="A614" t="s">
        <v>1006</v>
      </c>
      <c r="B614" s="13">
        <v>46427</v>
      </c>
      <c r="C614" s="13" t="str">
        <f t="shared" si="54"/>
        <v>February</v>
      </c>
      <c r="D614" s="13" t="str">
        <f t="shared" si="55"/>
        <v>2027</v>
      </c>
      <c r="E614" t="s">
        <v>422</v>
      </c>
      <c r="F614" t="s">
        <v>53</v>
      </c>
      <c r="G614" t="s">
        <v>43</v>
      </c>
      <c r="H614" t="s">
        <v>48</v>
      </c>
      <c r="I614" t="s">
        <v>49</v>
      </c>
      <c r="J614" t="s">
        <v>50</v>
      </c>
      <c r="K614" s="5">
        <v>45</v>
      </c>
      <c r="L614" s="3">
        <v>90</v>
      </c>
      <c r="M614">
        <v>1</v>
      </c>
      <c r="N614">
        <v>5</v>
      </c>
      <c r="O614" s="3">
        <v>5</v>
      </c>
      <c r="P614" t="s">
        <v>54</v>
      </c>
      <c r="Q614">
        <v>2</v>
      </c>
      <c r="R614" t="s">
        <v>28</v>
      </c>
      <c r="S614" s="3">
        <f t="shared" si="56"/>
        <v>85.5</v>
      </c>
      <c r="T614" s="3">
        <f t="shared" si="57"/>
        <v>50</v>
      </c>
      <c r="U614" s="3">
        <f t="shared" si="58"/>
        <v>35.5</v>
      </c>
      <c r="V614" s="8">
        <f t="shared" si="59"/>
        <v>0.41520467836257308</v>
      </c>
    </row>
    <row r="615" spans="1:22" x14ac:dyDescent="0.3">
      <c r="A615" t="s">
        <v>1007</v>
      </c>
      <c r="B615" s="13">
        <v>46428</v>
      </c>
      <c r="C615" s="13" t="str">
        <f t="shared" si="54"/>
        <v>February</v>
      </c>
      <c r="D615" s="13" t="str">
        <f t="shared" si="55"/>
        <v>2027</v>
      </c>
      <c r="E615" t="s">
        <v>63</v>
      </c>
      <c r="F615" t="s">
        <v>22</v>
      </c>
      <c r="G615" t="s">
        <v>71</v>
      </c>
      <c r="H615" t="s">
        <v>117</v>
      </c>
      <c r="I615" t="s">
        <v>154</v>
      </c>
      <c r="J615" t="s">
        <v>40</v>
      </c>
      <c r="K615" s="5">
        <v>10</v>
      </c>
      <c r="L615" s="3">
        <v>25</v>
      </c>
      <c r="M615">
        <v>1</v>
      </c>
      <c r="N615">
        <v>20</v>
      </c>
      <c r="O615" s="3">
        <v>10</v>
      </c>
      <c r="P615" t="s">
        <v>54</v>
      </c>
      <c r="Q615">
        <v>5</v>
      </c>
      <c r="R615" t="s">
        <v>28</v>
      </c>
      <c r="S615" s="3">
        <f t="shared" si="56"/>
        <v>20</v>
      </c>
      <c r="T615" s="3">
        <f t="shared" si="57"/>
        <v>20</v>
      </c>
      <c r="U615" s="3">
        <f t="shared" si="58"/>
        <v>0</v>
      </c>
      <c r="V615" s="8">
        <f t="shared" si="59"/>
        <v>0</v>
      </c>
    </row>
    <row r="616" spans="1:22" x14ac:dyDescent="0.3">
      <c r="A616" t="s">
        <v>1008</v>
      </c>
      <c r="B616" s="13">
        <v>46429</v>
      </c>
      <c r="C616" s="13" t="str">
        <f t="shared" si="54"/>
        <v>February</v>
      </c>
      <c r="D616" s="13" t="str">
        <f t="shared" si="55"/>
        <v>2027</v>
      </c>
      <c r="E616" t="s">
        <v>660</v>
      </c>
      <c r="F616" t="s">
        <v>22</v>
      </c>
      <c r="G616" t="s">
        <v>71</v>
      </c>
      <c r="H616" t="s">
        <v>44</v>
      </c>
      <c r="I616" t="s">
        <v>85</v>
      </c>
      <c r="J616" t="s">
        <v>58</v>
      </c>
      <c r="K616" s="5">
        <v>20</v>
      </c>
      <c r="L616" s="3">
        <v>45</v>
      </c>
      <c r="M616">
        <v>2</v>
      </c>
      <c r="N616">
        <v>5</v>
      </c>
      <c r="O616" s="3">
        <v>8</v>
      </c>
      <c r="P616" t="s">
        <v>54</v>
      </c>
      <c r="Q616">
        <v>2</v>
      </c>
      <c r="R616" t="s">
        <v>28</v>
      </c>
      <c r="S616" s="3">
        <f t="shared" si="56"/>
        <v>85.5</v>
      </c>
      <c r="T616" s="3">
        <f t="shared" si="57"/>
        <v>48</v>
      </c>
      <c r="U616" s="3">
        <f t="shared" si="58"/>
        <v>37.5</v>
      </c>
      <c r="V616" s="8">
        <f t="shared" si="59"/>
        <v>0.43859649122807015</v>
      </c>
    </row>
    <row r="617" spans="1:22" x14ac:dyDescent="0.3">
      <c r="A617" t="s">
        <v>1009</v>
      </c>
      <c r="B617" s="13">
        <v>46430</v>
      </c>
      <c r="C617" s="13" t="str">
        <f t="shared" si="54"/>
        <v>February</v>
      </c>
      <c r="D617" s="13" t="str">
        <f t="shared" si="55"/>
        <v>2027</v>
      </c>
      <c r="E617" t="s">
        <v>727</v>
      </c>
      <c r="F617" t="s">
        <v>38</v>
      </c>
      <c r="G617" t="s">
        <v>43</v>
      </c>
      <c r="H617" t="s">
        <v>48</v>
      </c>
      <c r="I617" t="s">
        <v>105</v>
      </c>
      <c r="J617" t="s">
        <v>40</v>
      </c>
      <c r="K617" s="5">
        <v>40</v>
      </c>
      <c r="L617" s="3">
        <v>85</v>
      </c>
      <c r="M617">
        <v>8</v>
      </c>
      <c r="N617">
        <v>20</v>
      </c>
      <c r="O617" s="3">
        <v>6</v>
      </c>
      <c r="P617" t="s">
        <v>27</v>
      </c>
      <c r="Q617">
        <v>2</v>
      </c>
      <c r="R617" t="s">
        <v>28</v>
      </c>
      <c r="S617" s="3">
        <f t="shared" si="56"/>
        <v>544</v>
      </c>
      <c r="T617" s="3">
        <f t="shared" si="57"/>
        <v>326</v>
      </c>
      <c r="U617" s="3">
        <f t="shared" si="58"/>
        <v>218</v>
      </c>
      <c r="V617" s="8">
        <f t="shared" si="59"/>
        <v>0.40073529411764708</v>
      </c>
    </row>
    <row r="618" spans="1:22" x14ac:dyDescent="0.3">
      <c r="A618" t="s">
        <v>1010</v>
      </c>
      <c r="B618" s="13">
        <v>46431</v>
      </c>
      <c r="C618" s="13" t="str">
        <f t="shared" si="54"/>
        <v>February</v>
      </c>
      <c r="D618" s="13" t="str">
        <f t="shared" si="55"/>
        <v>2027</v>
      </c>
      <c r="E618" t="s">
        <v>616</v>
      </c>
      <c r="F618" t="s">
        <v>38</v>
      </c>
      <c r="G618" t="s">
        <v>23</v>
      </c>
      <c r="H618" t="s">
        <v>24</v>
      </c>
      <c r="I618" t="s">
        <v>72</v>
      </c>
      <c r="J618" t="s">
        <v>34</v>
      </c>
      <c r="K618" s="5">
        <v>18</v>
      </c>
      <c r="L618" s="3">
        <v>40</v>
      </c>
      <c r="M618">
        <v>7</v>
      </c>
      <c r="N618">
        <v>0</v>
      </c>
      <c r="O618" s="3">
        <v>14</v>
      </c>
      <c r="P618" t="s">
        <v>27</v>
      </c>
      <c r="Q618">
        <v>5</v>
      </c>
      <c r="R618" t="s">
        <v>28</v>
      </c>
      <c r="S618" s="3">
        <f t="shared" si="56"/>
        <v>280</v>
      </c>
      <c r="T618" s="3">
        <f t="shared" si="57"/>
        <v>140</v>
      </c>
      <c r="U618" s="3">
        <f t="shared" si="58"/>
        <v>140</v>
      </c>
      <c r="V618" s="8">
        <f t="shared" si="59"/>
        <v>0.5</v>
      </c>
    </row>
    <row r="619" spans="1:22" x14ac:dyDescent="0.3">
      <c r="A619" t="s">
        <v>1011</v>
      </c>
      <c r="B619" s="13">
        <v>46432</v>
      </c>
      <c r="C619" s="13" t="str">
        <f t="shared" si="54"/>
        <v>February</v>
      </c>
      <c r="D619" s="13" t="str">
        <f t="shared" si="55"/>
        <v>2027</v>
      </c>
      <c r="E619" t="s">
        <v>282</v>
      </c>
      <c r="F619" t="s">
        <v>53</v>
      </c>
      <c r="G619" t="s">
        <v>43</v>
      </c>
      <c r="H619" t="s">
        <v>68</v>
      </c>
      <c r="I619" t="s">
        <v>61</v>
      </c>
      <c r="J619" t="s">
        <v>26</v>
      </c>
      <c r="K619" s="5">
        <v>90</v>
      </c>
      <c r="L619" s="3">
        <v>160</v>
      </c>
      <c r="M619">
        <v>2</v>
      </c>
      <c r="N619">
        <v>15</v>
      </c>
      <c r="O619" s="3">
        <v>6</v>
      </c>
      <c r="P619" t="s">
        <v>45</v>
      </c>
      <c r="Q619">
        <v>3</v>
      </c>
      <c r="R619" t="s">
        <v>28</v>
      </c>
      <c r="S619" s="3">
        <f t="shared" si="56"/>
        <v>272</v>
      </c>
      <c r="T619" s="3">
        <f t="shared" si="57"/>
        <v>186</v>
      </c>
      <c r="U619" s="3">
        <f t="shared" si="58"/>
        <v>86</v>
      </c>
      <c r="V619" s="8">
        <f t="shared" si="59"/>
        <v>0.31617647058823528</v>
      </c>
    </row>
    <row r="620" spans="1:22" x14ac:dyDescent="0.3">
      <c r="A620" t="s">
        <v>1012</v>
      </c>
      <c r="B620" s="13">
        <v>46433</v>
      </c>
      <c r="C620" s="13" t="str">
        <f t="shared" si="54"/>
        <v>February</v>
      </c>
      <c r="D620" s="13" t="str">
        <f t="shared" si="55"/>
        <v>2027</v>
      </c>
      <c r="E620" t="s">
        <v>225</v>
      </c>
      <c r="F620" t="s">
        <v>22</v>
      </c>
      <c r="G620" t="s">
        <v>43</v>
      </c>
      <c r="H620" t="s">
        <v>68</v>
      </c>
      <c r="I620" t="s">
        <v>103</v>
      </c>
      <c r="J620" t="s">
        <v>26</v>
      </c>
      <c r="K620" s="5">
        <v>20</v>
      </c>
      <c r="L620" s="3">
        <v>45</v>
      </c>
      <c r="M620">
        <v>1</v>
      </c>
      <c r="N620">
        <v>25</v>
      </c>
      <c r="O620" s="3">
        <v>7</v>
      </c>
      <c r="P620" t="s">
        <v>27</v>
      </c>
      <c r="Q620">
        <v>2</v>
      </c>
      <c r="R620" t="s">
        <v>28</v>
      </c>
      <c r="S620" s="3">
        <f t="shared" si="56"/>
        <v>33.75</v>
      </c>
      <c r="T620" s="3">
        <f t="shared" si="57"/>
        <v>27</v>
      </c>
      <c r="U620" s="3">
        <f t="shared" si="58"/>
        <v>6.75</v>
      </c>
      <c r="V620" s="8">
        <f t="shared" si="59"/>
        <v>0.2</v>
      </c>
    </row>
    <row r="621" spans="1:22" x14ac:dyDescent="0.3">
      <c r="A621" t="s">
        <v>1013</v>
      </c>
      <c r="B621" s="13">
        <v>46434</v>
      </c>
      <c r="C621" s="13" t="str">
        <f t="shared" si="54"/>
        <v>February</v>
      </c>
      <c r="D621" s="13" t="str">
        <f t="shared" si="55"/>
        <v>2027</v>
      </c>
      <c r="E621" t="s">
        <v>558</v>
      </c>
      <c r="F621" t="s">
        <v>53</v>
      </c>
      <c r="G621" t="s">
        <v>71</v>
      </c>
      <c r="H621" t="s">
        <v>97</v>
      </c>
      <c r="I621" t="s">
        <v>88</v>
      </c>
      <c r="J621" t="s">
        <v>34</v>
      </c>
      <c r="K621" s="5">
        <v>22</v>
      </c>
      <c r="L621" s="3">
        <v>60</v>
      </c>
      <c r="M621">
        <v>2</v>
      </c>
      <c r="N621">
        <v>25</v>
      </c>
      <c r="O621" s="3">
        <v>13</v>
      </c>
      <c r="P621" t="s">
        <v>54</v>
      </c>
      <c r="Q621">
        <v>3</v>
      </c>
      <c r="R621" t="s">
        <v>28</v>
      </c>
      <c r="S621" s="3">
        <f t="shared" si="56"/>
        <v>90</v>
      </c>
      <c r="T621" s="3">
        <f t="shared" si="57"/>
        <v>57</v>
      </c>
      <c r="U621" s="3">
        <f t="shared" si="58"/>
        <v>33</v>
      </c>
      <c r="V621" s="8">
        <f t="shared" si="59"/>
        <v>0.36666666666666664</v>
      </c>
    </row>
    <row r="622" spans="1:22" x14ac:dyDescent="0.3">
      <c r="A622" t="s">
        <v>1014</v>
      </c>
      <c r="B622" s="13">
        <v>46435</v>
      </c>
      <c r="C622" s="13" t="str">
        <f t="shared" si="54"/>
        <v>February</v>
      </c>
      <c r="D622" s="13" t="str">
        <f t="shared" si="55"/>
        <v>2027</v>
      </c>
      <c r="E622" t="s">
        <v>1015</v>
      </c>
      <c r="F622" t="s">
        <v>22</v>
      </c>
      <c r="G622" t="s">
        <v>31</v>
      </c>
      <c r="H622" t="s">
        <v>81</v>
      </c>
      <c r="I622" t="s">
        <v>112</v>
      </c>
      <c r="J622" t="s">
        <v>58</v>
      </c>
      <c r="K622" s="5">
        <v>70</v>
      </c>
      <c r="L622" s="3">
        <v>110</v>
      </c>
      <c r="M622">
        <v>2</v>
      </c>
      <c r="N622">
        <v>25</v>
      </c>
      <c r="O622" s="3">
        <v>17</v>
      </c>
      <c r="P622" t="s">
        <v>35</v>
      </c>
      <c r="Q622">
        <v>5</v>
      </c>
      <c r="R622" t="s">
        <v>28</v>
      </c>
      <c r="S622" s="3">
        <f t="shared" si="56"/>
        <v>165</v>
      </c>
      <c r="T622" s="3">
        <f t="shared" si="57"/>
        <v>157</v>
      </c>
      <c r="U622" s="3">
        <f t="shared" si="58"/>
        <v>8</v>
      </c>
      <c r="V622" s="8">
        <f t="shared" si="59"/>
        <v>4.8484848484848485E-2</v>
      </c>
    </row>
    <row r="623" spans="1:22" x14ac:dyDescent="0.3">
      <c r="A623" t="s">
        <v>1016</v>
      </c>
      <c r="B623" s="13">
        <v>46436</v>
      </c>
      <c r="C623" s="13" t="str">
        <f t="shared" si="54"/>
        <v>February</v>
      </c>
      <c r="D623" s="13" t="str">
        <f t="shared" si="55"/>
        <v>2027</v>
      </c>
      <c r="E623" t="s">
        <v>634</v>
      </c>
      <c r="F623" t="s">
        <v>22</v>
      </c>
      <c r="G623" t="s">
        <v>71</v>
      </c>
      <c r="H623" t="s">
        <v>97</v>
      </c>
      <c r="I623" t="s">
        <v>78</v>
      </c>
      <c r="J623" t="s">
        <v>50</v>
      </c>
      <c r="K623" s="5">
        <v>18</v>
      </c>
      <c r="L623" s="3">
        <v>45</v>
      </c>
      <c r="M623">
        <v>2</v>
      </c>
      <c r="N623">
        <v>0</v>
      </c>
      <c r="O623" s="3">
        <v>6</v>
      </c>
      <c r="P623" t="s">
        <v>45</v>
      </c>
      <c r="Q623">
        <v>3</v>
      </c>
      <c r="R623" t="s">
        <v>28</v>
      </c>
      <c r="S623" s="3">
        <f t="shared" si="56"/>
        <v>90</v>
      </c>
      <c r="T623" s="3">
        <f t="shared" si="57"/>
        <v>42</v>
      </c>
      <c r="U623" s="3">
        <f t="shared" si="58"/>
        <v>48</v>
      </c>
      <c r="V623" s="8">
        <f t="shared" si="59"/>
        <v>0.53333333333333333</v>
      </c>
    </row>
    <row r="624" spans="1:22" x14ac:dyDescent="0.3">
      <c r="A624" t="s">
        <v>1017</v>
      </c>
      <c r="B624" s="13">
        <v>46437</v>
      </c>
      <c r="C624" s="13" t="str">
        <f t="shared" si="54"/>
        <v>February</v>
      </c>
      <c r="D624" s="13" t="str">
        <f t="shared" si="55"/>
        <v>2027</v>
      </c>
      <c r="E624" t="s">
        <v>56</v>
      </c>
      <c r="F624" t="s">
        <v>22</v>
      </c>
      <c r="G624" t="s">
        <v>43</v>
      </c>
      <c r="H624" t="s">
        <v>24</v>
      </c>
      <c r="I624" t="s">
        <v>49</v>
      </c>
      <c r="J624" t="s">
        <v>50</v>
      </c>
      <c r="K624" s="5">
        <v>45</v>
      </c>
      <c r="L624" s="3">
        <v>90</v>
      </c>
      <c r="M624">
        <v>2</v>
      </c>
      <c r="N624">
        <v>20</v>
      </c>
      <c r="O624" s="3">
        <v>9</v>
      </c>
      <c r="P624" t="s">
        <v>35</v>
      </c>
      <c r="Q624">
        <v>4</v>
      </c>
      <c r="R624" t="s">
        <v>28</v>
      </c>
      <c r="S624" s="3">
        <f t="shared" si="56"/>
        <v>144</v>
      </c>
      <c r="T624" s="3">
        <f t="shared" si="57"/>
        <v>99</v>
      </c>
      <c r="U624" s="3">
        <f t="shared" si="58"/>
        <v>45</v>
      </c>
      <c r="V624" s="8">
        <f t="shared" si="59"/>
        <v>0.3125</v>
      </c>
    </row>
    <row r="625" spans="1:22" x14ac:dyDescent="0.3">
      <c r="A625" t="s">
        <v>1018</v>
      </c>
      <c r="B625" s="13">
        <v>46438</v>
      </c>
      <c r="C625" s="13" t="str">
        <f t="shared" si="54"/>
        <v>February</v>
      </c>
      <c r="D625" s="13" t="str">
        <f t="shared" si="55"/>
        <v>2027</v>
      </c>
      <c r="E625" t="s">
        <v>1019</v>
      </c>
      <c r="F625" t="s">
        <v>22</v>
      </c>
      <c r="G625" t="s">
        <v>43</v>
      </c>
      <c r="H625" t="s">
        <v>44</v>
      </c>
      <c r="I625" t="s">
        <v>112</v>
      </c>
      <c r="J625" t="s">
        <v>58</v>
      </c>
      <c r="K625" s="5">
        <v>70</v>
      </c>
      <c r="L625" s="3">
        <v>110</v>
      </c>
      <c r="M625">
        <v>4</v>
      </c>
      <c r="N625">
        <v>15</v>
      </c>
      <c r="O625" s="3">
        <v>5</v>
      </c>
      <c r="P625" t="s">
        <v>54</v>
      </c>
      <c r="Q625">
        <v>5</v>
      </c>
      <c r="R625" t="s">
        <v>28</v>
      </c>
      <c r="S625" s="3">
        <f t="shared" si="56"/>
        <v>374</v>
      </c>
      <c r="T625" s="3">
        <f t="shared" si="57"/>
        <v>285</v>
      </c>
      <c r="U625" s="3">
        <f t="shared" si="58"/>
        <v>89</v>
      </c>
      <c r="V625" s="8">
        <f t="shared" si="59"/>
        <v>0.23796791443850268</v>
      </c>
    </row>
    <row r="626" spans="1:22" x14ac:dyDescent="0.3">
      <c r="A626" t="s">
        <v>1020</v>
      </c>
      <c r="B626" s="13">
        <v>46439</v>
      </c>
      <c r="C626" s="13" t="str">
        <f t="shared" si="54"/>
        <v>February</v>
      </c>
      <c r="D626" s="13" t="str">
        <f t="shared" si="55"/>
        <v>2027</v>
      </c>
      <c r="E626" t="s">
        <v>1021</v>
      </c>
      <c r="F626" t="s">
        <v>22</v>
      </c>
      <c r="G626" t="s">
        <v>71</v>
      </c>
      <c r="H626" t="s">
        <v>117</v>
      </c>
      <c r="I626" t="s">
        <v>207</v>
      </c>
      <c r="J626" t="s">
        <v>40</v>
      </c>
      <c r="K626" s="5">
        <v>35</v>
      </c>
      <c r="L626" s="3">
        <v>70</v>
      </c>
      <c r="M626">
        <v>2</v>
      </c>
      <c r="N626">
        <v>0</v>
      </c>
      <c r="O626" s="3">
        <v>15</v>
      </c>
      <c r="P626" t="s">
        <v>45</v>
      </c>
      <c r="Q626">
        <v>3</v>
      </c>
      <c r="R626" t="s">
        <v>28</v>
      </c>
      <c r="S626" s="3">
        <f t="shared" si="56"/>
        <v>140</v>
      </c>
      <c r="T626" s="3">
        <f t="shared" si="57"/>
        <v>85</v>
      </c>
      <c r="U626" s="3">
        <f t="shared" si="58"/>
        <v>55</v>
      </c>
      <c r="V626" s="8">
        <f t="shared" si="59"/>
        <v>0.39285714285714285</v>
      </c>
    </row>
    <row r="627" spans="1:22" x14ac:dyDescent="0.3">
      <c r="A627" t="s">
        <v>1022</v>
      </c>
      <c r="B627" s="13">
        <v>46440</v>
      </c>
      <c r="C627" s="13" t="str">
        <f t="shared" si="54"/>
        <v>February</v>
      </c>
      <c r="D627" s="13" t="str">
        <f t="shared" si="55"/>
        <v>2027</v>
      </c>
      <c r="E627" t="s">
        <v>512</v>
      </c>
      <c r="F627" t="s">
        <v>38</v>
      </c>
      <c r="G627" t="s">
        <v>43</v>
      </c>
      <c r="H627" t="s">
        <v>48</v>
      </c>
      <c r="I627" t="s">
        <v>25</v>
      </c>
      <c r="J627" t="s">
        <v>26</v>
      </c>
      <c r="K627" s="5">
        <v>35</v>
      </c>
      <c r="L627" s="3">
        <v>70</v>
      </c>
      <c r="M627">
        <v>2</v>
      </c>
      <c r="N627">
        <v>0</v>
      </c>
      <c r="O627" s="3">
        <v>10</v>
      </c>
      <c r="P627" t="s">
        <v>54</v>
      </c>
      <c r="Q627">
        <v>5</v>
      </c>
      <c r="R627" t="s">
        <v>28</v>
      </c>
      <c r="S627" s="3">
        <f t="shared" si="56"/>
        <v>140</v>
      </c>
      <c r="T627" s="3">
        <f t="shared" si="57"/>
        <v>80</v>
      </c>
      <c r="U627" s="3">
        <f t="shared" si="58"/>
        <v>60</v>
      </c>
      <c r="V627" s="8">
        <f t="shared" si="59"/>
        <v>0.42857142857142855</v>
      </c>
    </row>
    <row r="628" spans="1:22" x14ac:dyDescent="0.3">
      <c r="A628" t="s">
        <v>1023</v>
      </c>
      <c r="B628" s="13">
        <v>46441</v>
      </c>
      <c r="C628" s="13" t="str">
        <f t="shared" si="54"/>
        <v>February</v>
      </c>
      <c r="D628" s="13" t="str">
        <f t="shared" si="55"/>
        <v>2027</v>
      </c>
      <c r="E628" t="s">
        <v>568</v>
      </c>
      <c r="F628" t="s">
        <v>38</v>
      </c>
      <c r="G628" t="s">
        <v>23</v>
      </c>
      <c r="H628" t="s">
        <v>32</v>
      </c>
      <c r="I628" t="s">
        <v>154</v>
      </c>
      <c r="J628" t="s">
        <v>40</v>
      </c>
      <c r="K628" s="5">
        <v>10</v>
      </c>
      <c r="L628" s="3">
        <v>25</v>
      </c>
      <c r="M628">
        <v>5</v>
      </c>
      <c r="N628">
        <v>15</v>
      </c>
      <c r="O628" s="3">
        <v>6</v>
      </c>
      <c r="P628" t="s">
        <v>35</v>
      </c>
      <c r="Q628">
        <v>5</v>
      </c>
      <c r="R628" t="s">
        <v>28</v>
      </c>
      <c r="S628" s="3">
        <f t="shared" si="56"/>
        <v>106.25</v>
      </c>
      <c r="T628" s="3">
        <f t="shared" si="57"/>
        <v>56</v>
      </c>
      <c r="U628" s="3">
        <f t="shared" si="58"/>
        <v>50.25</v>
      </c>
      <c r="V628" s="8">
        <f t="shared" si="59"/>
        <v>0.47294117647058825</v>
      </c>
    </row>
    <row r="629" spans="1:22" x14ac:dyDescent="0.3">
      <c r="A629" t="s">
        <v>1024</v>
      </c>
      <c r="B629" s="13">
        <v>46442</v>
      </c>
      <c r="C629" s="13" t="str">
        <f t="shared" si="54"/>
        <v>February</v>
      </c>
      <c r="D629" s="13" t="str">
        <f t="shared" si="55"/>
        <v>2027</v>
      </c>
      <c r="E629" t="s">
        <v>190</v>
      </c>
      <c r="F629" t="s">
        <v>22</v>
      </c>
      <c r="G629" t="s">
        <v>23</v>
      </c>
      <c r="H629" t="s">
        <v>97</v>
      </c>
      <c r="I629" t="s">
        <v>57</v>
      </c>
      <c r="J629" t="s">
        <v>58</v>
      </c>
      <c r="K629" s="5">
        <v>450</v>
      </c>
      <c r="L629" s="3">
        <v>620</v>
      </c>
      <c r="M629">
        <v>2</v>
      </c>
      <c r="N629">
        <v>20</v>
      </c>
      <c r="O629" s="3">
        <v>5</v>
      </c>
      <c r="P629" t="s">
        <v>45</v>
      </c>
      <c r="Q629">
        <v>2</v>
      </c>
      <c r="R629" t="s">
        <v>28</v>
      </c>
      <c r="S629" s="3">
        <f t="shared" si="56"/>
        <v>992</v>
      </c>
      <c r="T629" s="3">
        <f t="shared" si="57"/>
        <v>905</v>
      </c>
      <c r="U629" s="3">
        <f t="shared" si="58"/>
        <v>87</v>
      </c>
      <c r="V629" s="8">
        <f t="shared" si="59"/>
        <v>8.7701612903225812E-2</v>
      </c>
    </row>
    <row r="630" spans="1:22" x14ac:dyDescent="0.3">
      <c r="A630" t="s">
        <v>1025</v>
      </c>
      <c r="B630" s="13">
        <v>46443</v>
      </c>
      <c r="C630" s="13" t="str">
        <f t="shared" si="54"/>
        <v>February</v>
      </c>
      <c r="D630" s="13" t="str">
        <f t="shared" si="55"/>
        <v>2027</v>
      </c>
      <c r="E630" t="s">
        <v>1026</v>
      </c>
      <c r="F630" t="s">
        <v>22</v>
      </c>
      <c r="G630" t="s">
        <v>43</v>
      </c>
      <c r="H630" t="s">
        <v>91</v>
      </c>
      <c r="I630" t="s">
        <v>65</v>
      </c>
      <c r="J630" t="s">
        <v>58</v>
      </c>
      <c r="K630" s="5">
        <v>120</v>
      </c>
      <c r="L630" s="3">
        <v>180</v>
      </c>
      <c r="M630">
        <v>1</v>
      </c>
      <c r="N630">
        <v>20</v>
      </c>
      <c r="O630" s="3">
        <v>6</v>
      </c>
      <c r="P630" t="s">
        <v>35</v>
      </c>
      <c r="Q630">
        <v>3</v>
      </c>
      <c r="R630" t="s">
        <v>28</v>
      </c>
      <c r="S630" s="3">
        <f t="shared" si="56"/>
        <v>144</v>
      </c>
      <c r="T630" s="3">
        <f t="shared" si="57"/>
        <v>126</v>
      </c>
      <c r="U630" s="3">
        <f t="shared" si="58"/>
        <v>18</v>
      </c>
      <c r="V630" s="8">
        <f t="shared" si="59"/>
        <v>0.125</v>
      </c>
    </row>
    <row r="631" spans="1:22" x14ac:dyDescent="0.3">
      <c r="A631" t="s">
        <v>1027</v>
      </c>
      <c r="B631" s="13">
        <v>46444</v>
      </c>
      <c r="C631" s="13" t="str">
        <f t="shared" si="54"/>
        <v>February</v>
      </c>
      <c r="D631" s="13" t="str">
        <f t="shared" si="55"/>
        <v>2027</v>
      </c>
      <c r="E631" t="s">
        <v>782</v>
      </c>
      <c r="F631" t="s">
        <v>22</v>
      </c>
      <c r="G631" t="s">
        <v>43</v>
      </c>
      <c r="H631" t="s">
        <v>64</v>
      </c>
      <c r="I631" t="s">
        <v>135</v>
      </c>
      <c r="J631" t="s">
        <v>34</v>
      </c>
      <c r="K631" s="5">
        <v>5</v>
      </c>
      <c r="L631" s="3">
        <v>15</v>
      </c>
      <c r="M631">
        <v>4</v>
      </c>
      <c r="N631">
        <v>10</v>
      </c>
      <c r="O631" s="3">
        <v>11</v>
      </c>
      <c r="P631" t="s">
        <v>35</v>
      </c>
      <c r="Q631">
        <v>3</v>
      </c>
      <c r="R631" t="s">
        <v>28</v>
      </c>
      <c r="S631" s="3">
        <f t="shared" si="56"/>
        <v>54</v>
      </c>
      <c r="T631" s="3">
        <f t="shared" si="57"/>
        <v>31</v>
      </c>
      <c r="U631" s="3">
        <f t="shared" si="58"/>
        <v>23</v>
      </c>
      <c r="V631" s="8">
        <f t="shared" si="59"/>
        <v>0.42592592592592593</v>
      </c>
    </row>
    <row r="632" spans="1:22" x14ac:dyDescent="0.3">
      <c r="A632" t="s">
        <v>1028</v>
      </c>
      <c r="B632" s="13">
        <v>46445</v>
      </c>
      <c r="C632" s="13" t="str">
        <f t="shared" si="54"/>
        <v>February</v>
      </c>
      <c r="D632" s="13" t="str">
        <f t="shared" si="55"/>
        <v>2027</v>
      </c>
      <c r="E632" t="s">
        <v>625</v>
      </c>
      <c r="F632" t="s">
        <v>53</v>
      </c>
      <c r="G632" t="s">
        <v>71</v>
      </c>
      <c r="H632" t="s">
        <v>32</v>
      </c>
      <c r="I632" t="s">
        <v>169</v>
      </c>
      <c r="J632" t="s">
        <v>26</v>
      </c>
      <c r="K632" s="5">
        <v>60</v>
      </c>
      <c r="L632" s="3">
        <v>120</v>
      </c>
      <c r="M632">
        <v>2</v>
      </c>
      <c r="N632">
        <v>0</v>
      </c>
      <c r="O632" s="3">
        <v>9</v>
      </c>
      <c r="P632" t="s">
        <v>27</v>
      </c>
      <c r="Q632">
        <v>3</v>
      </c>
      <c r="R632" t="s">
        <v>28</v>
      </c>
      <c r="S632" s="3">
        <f t="shared" si="56"/>
        <v>240</v>
      </c>
      <c r="T632" s="3">
        <f t="shared" si="57"/>
        <v>129</v>
      </c>
      <c r="U632" s="3">
        <f t="shared" si="58"/>
        <v>111</v>
      </c>
      <c r="V632" s="8">
        <f t="shared" si="59"/>
        <v>0.46250000000000002</v>
      </c>
    </row>
    <row r="633" spans="1:22" x14ac:dyDescent="0.3">
      <c r="A633" t="s">
        <v>1029</v>
      </c>
      <c r="B633" s="13">
        <v>46446</v>
      </c>
      <c r="C633" s="13" t="str">
        <f t="shared" si="54"/>
        <v>February</v>
      </c>
      <c r="D633" s="13" t="str">
        <f t="shared" si="55"/>
        <v>2027</v>
      </c>
      <c r="E633" t="s">
        <v>84</v>
      </c>
      <c r="F633" t="s">
        <v>38</v>
      </c>
      <c r="G633" t="s">
        <v>31</v>
      </c>
      <c r="H633" t="s">
        <v>24</v>
      </c>
      <c r="I633" t="s">
        <v>118</v>
      </c>
      <c r="J633" t="s">
        <v>34</v>
      </c>
      <c r="K633" s="5">
        <v>18</v>
      </c>
      <c r="L633" s="3">
        <v>45</v>
      </c>
      <c r="M633">
        <v>7</v>
      </c>
      <c r="N633">
        <v>10</v>
      </c>
      <c r="O633" s="3">
        <v>12</v>
      </c>
      <c r="P633" t="s">
        <v>35</v>
      </c>
      <c r="Q633">
        <v>5</v>
      </c>
      <c r="R633" t="s">
        <v>28</v>
      </c>
      <c r="S633" s="3">
        <f t="shared" si="56"/>
        <v>283.5</v>
      </c>
      <c r="T633" s="3">
        <f t="shared" si="57"/>
        <v>138</v>
      </c>
      <c r="U633" s="3">
        <f t="shared" si="58"/>
        <v>145.5</v>
      </c>
      <c r="V633" s="8">
        <f t="shared" si="59"/>
        <v>0.51322751322751325</v>
      </c>
    </row>
    <row r="634" spans="1:22" x14ac:dyDescent="0.3">
      <c r="A634" t="s">
        <v>1030</v>
      </c>
      <c r="B634" s="13">
        <v>46447</v>
      </c>
      <c r="C634" s="13" t="str">
        <f t="shared" si="54"/>
        <v>March</v>
      </c>
      <c r="D634" s="13" t="str">
        <f t="shared" si="55"/>
        <v>2027</v>
      </c>
      <c r="E634" t="s">
        <v>891</v>
      </c>
      <c r="F634" t="s">
        <v>22</v>
      </c>
      <c r="G634" t="s">
        <v>43</v>
      </c>
      <c r="H634" t="s">
        <v>81</v>
      </c>
      <c r="I634" t="s">
        <v>85</v>
      </c>
      <c r="J634" t="s">
        <v>58</v>
      </c>
      <c r="K634" s="5">
        <v>20</v>
      </c>
      <c r="L634" s="3">
        <v>45</v>
      </c>
      <c r="M634">
        <v>4</v>
      </c>
      <c r="N634">
        <v>10</v>
      </c>
      <c r="O634" s="3">
        <v>13</v>
      </c>
      <c r="P634" t="s">
        <v>35</v>
      </c>
      <c r="Q634">
        <v>3</v>
      </c>
      <c r="R634" t="s">
        <v>28</v>
      </c>
      <c r="S634" s="3">
        <f t="shared" si="56"/>
        <v>162</v>
      </c>
      <c r="T634" s="3">
        <f t="shared" si="57"/>
        <v>93</v>
      </c>
      <c r="U634" s="3">
        <f t="shared" si="58"/>
        <v>69</v>
      </c>
      <c r="V634" s="8">
        <f t="shared" si="59"/>
        <v>0.42592592592592593</v>
      </c>
    </row>
    <row r="635" spans="1:22" x14ac:dyDescent="0.3">
      <c r="A635" t="s">
        <v>1031</v>
      </c>
      <c r="B635" s="13">
        <v>46448</v>
      </c>
      <c r="C635" s="13" t="str">
        <f t="shared" si="54"/>
        <v>March</v>
      </c>
      <c r="D635" s="13" t="str">
        <f t="shared" si="55"/>
        <v>2027</v>
      </c>
      <c r="E635" t="s">
        <v>352</v>
      </c>
      <c r="F635" t="s">
        <v>38</v>
      </c>
      <c r="G635" t="s">
        <v>23</v>
      </c>
      <c r="H635" t="s">
        <v>48</v>
      </c>
      <c r="I635" t="s">
        <v>103</v>
      </c>
      <c r="J635" t="s">
        <v>26</v>
      </c>
      <c r="K635" s="5">
        <v>20</v>
      </c>
      <c r="L635" s="3">
        <v>45</v>
      </c>
      <c r="M635">
        <v>2</v>
      </c>
      <c r="N635">
        <v>15</v>
      </c>
      <c r="O635" s="3">
        <v>14</v>
      </c>
      <c r="P635" t="s">
        <v>45</v>
      </c>
      <c r="Q635">
        <v>4</v>
      </c>
      <c r="R635" t="s">
        <v>28</v>
      </c>
      <c r="S635" s="3">
        <f t="shared" si="56"/>
        <v>76.5</v>
      </c>
      <c r="T635" s="3">
        <f t="shared" si="57"/>
        <v>54</v>
      </c>
      <c r="U635" s="3">
        <f t="shared" si="58"/>
        <v>22.5</v>
      </c>
      <c r="V635" s="8">
        <f t="shared" si="59"/>
        <v>0.29411764705882354</v>
      </c>
    </row>
    <row r="636" spans="1:22" x14ac:dyDescent="0.3">
      <c r="A636" t="s">
        <v>1032</v>
      </c>
      <c r="B636" s="13">
        <v>46449</v>
      </c>
      <c r="C636" s="13" t="str">
        <f t="shared" si="54"/>
        <v>March</v>
      </c>
      <c r="D636" s="13" t="str">
        <f t="shared" si="55"/>
        <v>2027</v>
      </c>
      <c r="E636" t="s">
        <v>1002</v>
      </c>
      <c r="F636" t="s">
        <v>22</v>
      </c>
      <c r="G636" t="s">
        <v>23</v>
      </c>
      <c r="H636" t="s">
        <v>64</v>
      </c>
      <c r="I636" t="s">
        <v>207</v>
      </c>
      <c r="J636" t="s">
        <v>40</v>
      </c>
      <c r="K636" s="5">
        <v>35</v>
      </c>
      <c r="L636" s="3">
        <v>70</v>
      </c>
      <c r="M636">
        <v>3</v>
      </c>
      <c r="N636">
        <v>15</v>
      </c>
      <c r="O636" s="3">
        <v>14</v>
      </c>
      <c r="P636" t="s">
        <v>45</v>
      </c>
      <c r="Q636">
        <v>3</v>
      </c>
      <c r="R636" t="s">
        <v>28</v>
      </c>
      <c r="S636" s="3">
        <f t="shared" si="56"/>
        <v>178.5</v>
      </c>
      <c r="T636" s="3">
        <f t="shared" si="57"/>
        <v>119</v>
      </c>
      <c r="U636" s="3">
        <f t="shared" si="58"/>
        <v>59.5</v>
      </c>
      <c r="V636" s="8">
        <f t="shared" si="59"/>
        <v>0.33333333333333331</v>
      </c>
    </row>
    <row r="637" spans="1:22" x14ac:dyDescent="0.3">
      <c r="A637" t="s">
        <v>1033</v>
      </c>
      <c r="B637" s="13">
        <v>46450</v>
      </c>
      <c r="C637" s="13" t="str">
        <f t="shared" si="54"/>
        <v>March</v>
      </c>
      <c r="D637" s="13" t="str">
        <f t="shared" si="55"/>
        <v>2027</v>
      </c>
      <c r="E637" t="s">
        <v>190</v>
      </c>
      <c r="F637" t="s">
        <v>22</v>
      </c>
      <c r="G637" t="s">
        <v>43</v>
      </c>
      <c r="H637" t="s">
        <v>64</v>
      </c>
      <c r="I637" t="s">
        <v>98</v>
      </c>
      <c r="J637" t="s">
        <v>26</v>
      </c>
      <c r="K637" s="5">
        <v>100</v>
      </c>
      <c r="L637" s="3">
        <v>170</v>
      </c>
      <c r="M637">
        <v>1</v>
      </c>
      <c r="N637">
        <v>10</v>
      </c>
      <c r="O637" s="3">
        <v>7</v>
      </c>
      <c r="P637" t="s">
        <v>27</v>
      </c>
      <c r="Q637">
        <v>5</v>
      </c>
      <c r="R637" t="s">
        <v>28</v>
      </c>
      <c r="S637" s="3">
        <f t="shared" si="56"/>
        <v>153</v>
      </c>
      <c r="T637" s="3">
        <f t="shared" si="57"/>
        <v>107</v>
      </c>
      <c r="U637" s="3">
        <f t="shared" si="58"/>
        <v>46</v>
      </c>
      <c r="V637" s="8">
        <f t="shared" si="59"/>
        <v>0.30065359477124182</v>
      </c>
    </row>
    <row r="638" spans="1:22" x14ac:dyDescent="0.3">
      <c r="A638" t="s">
        <v>1034</v>
      </c>
      <c r="B638" s="13">
        <v>46451</v>
      </c>
      <c r="C638" s="13" t="str">
        <f t="shared" si="54"/>
        <v>March</v>
      </c>
      <c r="D638" s="13" t="str">
        <f t="shared" si="55"/>
        <v>2027</v>
      </c>
      <c r="E638" t="s">
        <v>1035</v>
      </c>
      <c r="F638" t="s">
        <v>22</v>
      </c>
      <c r="G638" t="s">
        <v>31</v>
      </c>
      <c r="H638" t="s">
        <v>32</v>
      </c>
      <c r="I638" t="s">
        <v>65</v>
      </c>
      <c r="J638" t="s">
        <v>58</v>
      </c>
      <c r="K638" s="5">
        <v>120</v>
      </c>
      <c r="L638" s="3">
        <v>180</v>
      </c>
      <c r="M638">
        <v>3</v>
      </c>
      <c r="N638">
        <v>20</v>
      </c>
      <c r="O638" s="3">
        <v>20</v>
      </c>
      <c r="P638" t="s">
        <v>27</v>
      </c>
      <c r="Q638">
        <v>4</v>
      </c>
      <c r="R638" t="s">
        <v>202</v>
      </c>
      <c r="S638" s="3">
        <f t="shared" si="56"/>
        <v>432</v>
      </c>
      <c r="T638" s="3">
        <f t="shared" si="57"/>
        <v>380</v>
      </c>
      <c r="U638" s="3">
        <f t="shared" si="58"/>
        <v>52</v>
      </c>
      <c r="V638" s="8">
        <f t="shared" si="59"/>
        <v>0.12037037037037036</v>
      </c>
    </row>
    <row r="639" spans="1:22" x14ac:dyDescent="0.3">
      <c r="A639" t="s">
        <v>1036</v>
      </c>
      <c r="B639" s="13">
        <v>46452</v>
      </c>
      <c r="C639" s="13" t="str">
        <f t="shared" si="54"/>
        <v>March</v>
      </c>
      <c r="D639" s="13" t="str">
        <f t="shared" si="55"/>
        <v>2027</v>
      </c>
      <c r="E639" t="s">
        <v>364</v>
      </c>
      <c r="F639" t="s">
        <v>22</v>
      </c>
      <c r="G639" t="s">
        <v>31</v>
      </c>
      <c r="H639" t="s">
        <v>32</v>
      </c>
      <c r="I639" t="s">
        <v>49</v>
      </c>
      <c r="J639" t="s">
        <v>50</v>
      </c>
      <c r="K639" s="5">
        <v>45</v>
      </c>
      <c r="L639" s="3">
        <v>90</v>
      </c>
      <c r="M639">
        <v>2</v>
      </c>
      <c r="N639">
        <v>5</v>
      </c>
      <c r="O639" s="3">
        <v>14</v>
      </c>
      <c r="P639" t="s">
        <v>45</v>
      </c>
      <c r="Q639">
        <v>6</v>
      </c>
      <c r="R639" t="s">
        <v>28</v>
      </c>
      <c r="S639" s="3">
        <f t="shared" si="56"/>
        <v>171</v>
      </c>
      <c r="T639" s="3">
        <f t="shared" si="57"/>
        <v>104</v>
      </c>
      <c r="U639" s="3">
        <f t="shared" si="58"/>
        <v>67</v>
      </c>
      <c r="V639" s="8">
        <f t="shared" si="59"/>
        <v>0.391812865497076</v>
      </c>
    </row>
    <row r="640" spans="1:22" x14ac:dyDescent="0.3">
      <c r="A640" t="s">
        <v>1037</v>
      </c>
      <c r="B640" s="13">
        <v>46453</v>
      </c>
      <c r="C640" s="13" t="str">
        <f t="shared" si="54"/>
        <v>March</v>
      </c>
      <c r="D640" s="13" t="str">
        <f t="shared" si="55"/>
        <v>2027</v>
      </c>
      <c r="E640" t="s">
        <v>1038</v>
      </c>
      <c r="F640" t="s">
        <v>22</v>
      </c>
      <c r="G640" t="s">
        <v>31</v>
      </c>
      <c r="H640" t="s">
        <v>68</v>
      </c>
      <c r="I640" t="s">
        <v>39</v>
      </c>
      <c r="J640" t="s">
        <v>40</v>
      </c>
      <c r="K640" s="5">
        <v>25</v>
      </c>
      <c r="L640" s="3">
        <v>55</v>
      </c>
      <c r="M640">
        <v>1</v>
      </c>
      <c r="N640">
        <v>15</v>
      </c>
      <c r="O640" s="3">
        <v>16</v>
      </c>
      <c r="P640" t="s">
        <v>54</v>
      </c>
      <c r="Q640">
        <v>4</v>
      </c>
      <c r="R640" t="s">
        <v>28</v>
      </c>
      <c r="S640" s="3">
        <f t="shared" si="56"/>
        <v>46.75</v>
      </c>
      <c r="T640" s="3">
        <f t="shared" si="57"/>
        <v>41</v>
      </c>
      <c r="U640" s="3">
        <f t="shared" si="58"/>
        <v>5.75</v>
      </c>
      <c r="V640" s="8">
        <f t="shared" si="59"/>
        <v>0.12299465240641712</v>
      </c>
    </row>
    <row r="641" spans="1:22" x14ac:dyDescent="0.3">
      <c r="A641" t="s">
        <v>1039</v>
      </c>
      <c r="B641" s="13">
        <v>46454</v>
      </c>
      <c r="C641" s="13" t="str">
        <f t="shared" si="54"/>
        <v>March</v>
      </c>
      <c r="D641" s="13" t="str">
        <f t="shared" si="55"/>
        <v>2027</v>
      </c>
      <c r="E641" t="s">
        <v>625</v>
      </c>
      <c r="F641" t="s">
        <v>38</v>
      </c>
      <c r="G641" t="s">
        <v>71</v>
      </c>
      <c r="H641" t="s">
        <v>32</v>
      </c>
      <c r="I641" t="s">
        <v>98</v>
      </c>
      <c r="J641" t="s">
        <v>26</v>
      </c>
      <c r="K641" s="5">
        <v>100</v>
      </c>
      <c r="L641" s="3">
        <v>170</v>
      </c>
      <c r="M641">
        <v>4</v>
      </c>
      <c r="N641">
        <v>15</v>
      </c>
      <c r="O641" s="3">
        <v>10</v>
      </c>
      <c r="P641" t="s">
        <v>45</v>
      </c>
      <c r="Q641">
        <v>3</v>
      </c>
      <c r="R641" t="s">
        <v>28</v>
      </c>
      <c r="S641" s="3">
        <f t="shared" si="56"/>
        <v>578</v>
      </c>
      <c r="T641" s="3">
        <f t="shared" si="57"/>
        <v>410</v>
      </c>
      <c r="U641" s="3">
        <f t="shared" si="58"/>
        <v>168</v>
      </c>
      <c r="V641" s="8">
        <f t="shared" si="59"/>
        <v>0.29065743944636679</v>
      </c>
    </row>
    <row r="642" spans="1:22" x14ac:dyDescent="0.3">
      <c r="A642" t="s">
        <v>1040</v>
      </c>
      <c r="B642" s="13">
        <v>46455</v>
      </c>
      <c r="C642" s="13" t="str">
        <f t="shared" ref="C642:C705" si="60">TEXT(B642,"mmmm")</f>
        <v>March</v>
      </c>
      <c r="D642" s="13" t="str">
        <f t="shared" ref="D642:D705" si="61">TEXT(B642, "yyyy")</f>
        <v>2027</v>
      </c>
      <c r="E642" t="s">
        <v>277</v>
      </c>
      <c r="F642" t="s">
        <v>22</v>
      </c>
      <c r="G642" t="s">
        <v>71</v>
      </c>
      <c r="H642" t="s">
        <v>97</v>
      </c>
      <c r="I642" t="s">
        <v>78</v>
      </c>
      <c r="J642" t="s">
        <v>50</v>
      </c>
      <c r="K642" s="5">
        <v>18</v>
      </c>
      <c r="L642" s="3">
        <v>45</v>
      </c>
      <c r="M642">
        <v>4</v>
      </c>
      <c r="N642">
        <v>15</v>
      </c>
      <c r="O642" s="3">
        <v>5</v>
      </c>
      <c r="P642" t="s">
        <v>45</v>
      </c>
      <c r="Q642">
        <v>3</v>
      </c>
      <c r="R642" t="s">
        <v>28</v>
      </c>
      <c r="S642" s="3">
        <f t="shared" ref="S642:S705" si="62">M642*L642*(1-N642/100)</f>
        <v>153</v>
      </c>
      <c r="T642" s="3">
        <f t="shared" si="57"/>
        <v>77</v>
      </c>
      <c r="U642" s="3">
        <f t="shared" si="58"/>
        <v>76</v>
      </c>
      <c r="V642" s="8">
        <f t="shared" si="59"/>
        <v>0.49673202614379086</v>
      </c>
    </row>
    <row r="643" spans="1:22" x14ac:dyDescent="0.3">
      <c r="A643" t="s">
        <v>1041</v>
      </c>
      <c r="B643" s="13">
        <v>46456</v>
      </c>
      <c r="C643" s="13" t="str">
        <f t="shared" si="60"/>
        <v>March</v>
      </c>
      <c r="D643" s="13" t="str">
        <f t="shared" si="61"/>
        <v>2027</v>
      </c>
      <c r="E643" t="s">
        <v>409</v>
      </c>
      <c r="F643" t="s">
        <v>22</v>
      </c>
      <c r="G643" t="s">
        <v>43</v>
      </c>
      <c r="H643" t="s">
        <v>32</v>
      </c>
      <c r="I643" t="s">
        <v>61</v>
      </c>
      <c r="J643" t="s">
        <v>26</v>
      </c>
      <c r="K643" s="5">
        <v>90</v>
      </c>
      <c r="L643" s="3">
        <v>160</v>
      </c>
      <c r="M643">
        <v>1</v>
      </c>
      <c r="N643">
        <v>5</v>
      </c>
      <c r="O643" s="3">
        <v>5</v>
      </c>
      <c r="P643" t="s">
        <v>54</v>
      </c>
      <c r="Q643">
        <v>4</v>
      </c>
      <c r="R643" t="s">
        <v>28</v>
      </c>
      <c r="S643" s="3">
        <f t="shared" si="62"/>
        <v>152</v>
      </c>
      <c r="T643" s="3">
        <f t="shared" ref="T643:T706" si="63">(K643*M643)+O643</f>
        <v>95</v>
      </c>
      <c r="U643" s="3">
        <f t="shared" ref="U643:U706" si="64">S643-T643</f>
        <v>57</v>
      </c>
      <c r="V643" s="8">
        <f t="shared" ref="V643:V706" si="65">IF(S643=0, 0, U643/S643)</f>
        <v>0.375</v>
      </c>
    </row>
    <row r="644" spans="1:22" x14ac:dyDescent="0.3">
      <c r="A644" t="s">
        <v>1042</v>
      </c>
      <c r="B644" s="13">
        <v>46457</v>
      </c>
      <c r="C644" s="13" t="str">
        <f t="shared" si="60"/>
        <v>March</v>
      </c>
      <c r="D644" s="13" t="str">
        <f t="shared" si="61"/>
        <v>2027</v>
      </c>
      <c r="E644" t="s">
        <v>1038</v>
      </c>
      <c r="F644" t="s">
        <v>22</v>
      </c>
      <c r="G644" t="s">
        <v>23</v>
      </c>
      <c r="H644" t="s">
        <v>64</v>
      </c>
      <c r="I644" t="s">
        <v>118</v>
      </c>
      <c r="J644" t="s">
        <v>34</v>
      </c>
      <c r="K644" s="5">
        <v>18</v>
      </c>
      <c r="L644" s="3">
        <v>45</v>
      </c>
      <c r="M644">
        <v>4</v>
      </c>
      <c r="N644">
        <v>25</v>
      </c>
      <c r="O644" s="3">
        <v>5</v>
      </c>
      <c r="P644" t="s">
        <v>45</v>
      </c>
      <c r="Q644">
        <v>3</v>
      </c>
      <c r="R644" t="s">
        <v>28</v>
      </c>
      <c r="S644" s="3">
        <f t="shared" si="62"/>
        <v>135</v>
      </c>
      <c r="T644" s="3">
        <f t="shared" si="63"/>
        <v>77</v>
      </c>
      <c r="U644" s="3">
        <f t="shared" si="64"/>
        <v>58</v>
      </c>
      <c r="V644" s="8">
        <f t="shared" si="65"/>
        <v>0.42962962962962964</v>
      </c>
    </row>
    <row r="645" spans="1:22" x14ac:dyDescent="0.3">
      <c r="A645" t="s">
        <v>1043</v>
      </c>
      <c r="B645" s="13">
        <v>46458</v>
      </c>
      <c r="C645" s="13" t="str">
        <f t="shared" si="60"/>
        <v>March</v>
      </c>
      <c r="D645" s="13" t="str">
        <f t="shared" si="61"/>
        <v>2027</v>
      </c>
      <c r="E645" t="s">
        <v>1044</v>
      </c>
      <c r="F645" t="s">
        <v>38</v>
      </c>
      <c r="G645" t="s">
        <v>71</v>
      </c>
      <c r="H645" t="s">
        <v>97</v>
      </c>
      <c r="I645" t="s">
        <v>154</v>
      </c>
      <c r="J645" t="s">
        <v>40</v>
      </c>
      <c r="K645" s="5">
        <v>10</v>
      </c>
      <c r="L645" s="3">
        <v>25</v>
      </c>
      <c r="M645">
        <v>2</v>
      </c>
      <c r="N645">
        <v>20</v>
      </c>
      <c r="O645" s="3">
        <v>5</v>
      </c>
      <c r="P645" t="s">
        <v>54</v>
      </c>
      <c r="Q645">
        <v>3</v>
      </c>
      <c r="R645" t="s">
        <v>28</v>
      </c>
      <c r="S645" s="3">
        <f t="shared" si="62"/>
        <v>40</v>
      </c>
      <c r="T645" s="3">
        <f t="shared" si="63"/>
        <v>25</v>
      </c>
      <c r="U645" s="3">
        <f t="shared" si="64"/>
        <v>15</v>
      </c>
      <c r="V645" s="8">
        <f t="shared" si="65"/>
        <v>0.375</v>
      </c>
    </row>
    <row r="646" spans="1:22" x14ac:dyDescent="0.3">
      <c r="A646" t="s">
        <v>1045</v>
      </c>
      <c r="B646" s="13">
        <v>46459</v>
      </c>
      <c r="C646" s="13" t="str">
        <f t="shared" si="60"/>
        <v>March</v>
      </c>
      <c r="D646" s="13" t="str">
        <f t="shared" si="61"/>
        <v>2027</v>
      </c>
      <c r="E646" t="s">
        <v>519</v>
      </c>
      <c r="F646" t="s">
        <v>38</v>
      </c>
      <c r="G646" t="s">
        <v>31</v>
      </c>
      <c r="H646" t="s">
        <v>32</v>
      </c>
      <c r="I646" t="s">
        <v>132</v>
      </c>
      <c r="J646" t="s">
        <v>40</v>
      </c>
      <c r="K646" s="5">
        <v>18</v>
      </c>
      <c r="L646" s="3">
        <v>40</v>
      </c>
      <c r="M646">
        <v>2</v>
      </c>
      <c r="N646">
        <v>5</v>
      </c>
      <c r="O646" s="3">
        <v>12</v>
      </c>
      <c r="P646" t="s">
        <v>27</v>
      </c>
      <c r="Q646">
        <v>7</v>
      </c>
      <c r="R646" t="s">
        <v>28</v>
      </c>
      <c r="S646" s="3">
        <f t="shared" si="62"/>
        <v>76</v>
      </c>
      <c r="T646" s="3">
        <f t="shared" si="63"/>
        <v>48</v>
      </c>
      <c r="U646" s="3">
        <f t="shared" si="64"/>
        <v>28</v>
      </c>
      <c r="V646" s="8">
        <f t="shared" si="65"/>
        <v>0.36842105263157893</v>
      </c>
    </row>
    <row r="647" spans="1:22" x14ac:dyDescent="0.3">
      <c r="A647" t="s">
        <v>1046</v>
      </c>
      <c r="B647" s="13">
        <v>46460</v>
      </c>
      <c r="C647" s="13" t="str">
        <f t="shared" si="60"/>
        <v>March</v>
      </c>
      <c r="D647" s="13" t="str">
        <f t="shared" si="61"/>
        <v>2027</v>
      </c>
      <c r="E647" t="s">
        <v>1047</v>
      </c>
      <c r="F647" t="s">
        <v>53</v>
      </c>
      <c r="G647" t="s">
        <v>43</v>
      </c>
      <c r="H647" t="s">
        <v>117</v>
      </c>
      <c r="I647" t="s">
        <v>125</v>
      </c>
      <c r="J647" t="s">
        <v>50</v>
      </c>
      <c r="K647" s="5">
        <v>4</v>
      </c>
      <c r="L647" s="3">
        <v>15</v>
      </c>
      <c r="M647">
        <v>2</v>
      </c>
      <c r="N647">
        <v>0</v>
      </c>
      <c r="O647" s="3">
        <v>8</v>
      </c>
      <c r="P647" t="s">
        <v>27</v>
      </c>
      <c r="Q647">
        <v>3</v>
      </c>
      <c r="R647" t="s">
        <v>28</v>
      </c>
      <c r="S647" s="3">
        <f t="shared" si="62"/>
        <v>30</v>
      </c>
      <c r="T647" s="3">
        <f t="shared" si="63"/>
        <v>16</v>
      </c>
      <c r="U647" s="3">
        <f t="shared" si="64"/>
        <v>14</v>
      </c>
      <c r="V647" s="8">
        <f t="shared" si="65"/>
        <v>0.46666666666666667</v>
      </c>
    </row>
    <row r="648" spans="1:22" x14ac:dyDescent="0.3">
      <c r="A648" t="s">
        <v>1048</v>
      </c>
      <c r="B648" s="13">
        <v>46461</v>
      </c>
      <c r="C648" s="13" t="str">
        <f t="shared" si="60"/>
        <v>March</v>
      </c>
      <c r="D648" s="13" t="str">
        <f t="shared" si="61"/>
        <v>2027</v>
      </c>
      <c r="E648" t="s">
        <v>530</v>
      </c>
      <c r="F648" t="s">
        <v>22</v>
      </c>
      <c r="G648" t="s">
        <v>31</v>
      </c>
      <c r="H648" t="s">
        <v>32</v>
      </c>
      <c r="I648" t="s">
        <v>316</v>
      </c>
      <c r="J648" t="s">
        <v>40</v>
      </c>
      <c r="K648" s="5">
        <v>20</v>
      </c>
      <c r="L648" s="3">
        <v>50</v>
      </c>
      <c r="M648">
        <v>4</v>
      </c>
      <c r="N648">
        <v>0</v>
      </c>
      <c r="O648" s="3">
        <v>20</v>
      </c>
      <c r="P648" t="s">
        <v>45</v>
      </c>
      <c r="Q648">
        <v>7</v>
      </c>
      <c r="R648" t="s">
        <v>28</v>
      </c>
      <c r="S648" s="3">
        <f t="shared" si="62"/>
        <v>200</v>
      </c>
      <c r="T648" s="3">
        <f t="shared" si="63"/>
        <v>100</v>
      </c>
      <c r="U648" s="3">
        <f t="shared" si="64"/>
        <v>100</v>
      </c>
      <c r="V648" s="8">
        <f t="shared" si="65"/>
        <v>0.5</v>
      </c>
    </row>
    <row r="649" spans="1:22" x14ac:dyDescent="0.3">
      <c r="A649" t="s">
        <v>1049</v>
      </c>
      <c r="B649" s="13">
        <v>46462</v>
      </c>
      <c r="C649" s="13" t="str">
        <f t="shared" si="60"/>
        <v>March</v>
      </c>
      <c r="D649" s="13" t="str">
        <f t="shared" si="61"/>
        <v>2027</v>
      </c>
      <c r="E649" t="s">
        <v>976</v>
      </c>
      <c r="F649" t="s">
        <v>22</v>
      </c>
      <c r="G649" t="s">
        <v>43</v>
      </c>
      <c r="H649" t="s">
        <v>24</v>
      </c>
      <c r="I649" t="s">
        <v>57</v>
      </c>
      <c r="J649" t="s">
        <v>58</v>
      </c>
      <c r="K649" s="5">
        <v>450</v>
      </c>
      <c r="L649" s="3">
        <v>620</v>
      </c>
      <c r="M649">
        <v>4</v>
      </c>
      <c r="N649">
        <v>20</v>
      </c>
      <c r="O649" s="3">
        <v>7</v>
      </c>
      <c r="P649" t="s">
        <v>54</v>
      </c>
      <c r="Q649">
        <v>3</v>
      </c>
      <c r="R649" t="s">
        <v>28</v>
      </c>
      <c r="S649" s="3">
        <f t="shared" si="62"/>
        <v>1984</v>
      </c>
      <c r="T649" s="3">
        <f t="shared" si="63"/>
        <v>1807</v>
      </c>
      <c r="U649" s="3">
        <f t="shared" si="64"/>
        <v>177</v>
      </c>
      <c r="V649" s="8">
        <f t="shared" si="65"/>
        <v>8.9213709677419359E-2</v>
      </c>
    </row>
    <row r="650" spans="1:22" x14ac:dyDescent="0.3">
      <c r="A650" t="s">
        <v>1050</v>
      </c>
      <c r="B650" s="13">
        <v>46463</v>
      </c>
      <c r="C650" s="13" t="str">
        <f t="shared" si="60"/>
        <v>March</v>
      </c>
      <c r="D650" s="13" t="str">
        <f t="shared" si="61"/>
        <v>2027</v>
      </c>
      <c r="E650" t="s">
        <v>179</v>
      </c>
      <c r="F650" t="s">
        <v>22</v>
      </c>
      <c r="G650" t="s">
        <v>71</v>
      </c>
      <c r="H650" t="s">
        <v>81</v>
      </c>
      <c r="I650" t="s">
        <v>82</v>
      </c>
      <c r="J650" t="s">
        <v>50</v>
      </c>
      <c r="K650" s="5">
        <v>15</v>
      </c>
      <c r="L650" s="3">
        <v>35</v>
      </c>
      <c r="M650">
        <v>3</v>
      </c>
      <c r="N650">
        <v>20</v>
      </c>
      <c r="O650" s="3">
        <v>5</v>
      </c>
      <c r="P650" t="s">
        <v>45</v>
      </c>
      <c r="Q650">
        <v>5</v>
      </c>
      <c r="R650" t="s">
        <v>28</v>
      </c>
      <c r="S650" s="3">
        <f t="shared" si="62"/>
        <v>84</v>
      </c>
      <c r="T650" s="3">
        <f t="shared" si="63"/>
        <v>50</v>
      </c>
      <c r="U650" s="3">
        <f t="shared" si="64"/>
        <v>34</v>
      </c>
      <c r="V650" s="8">
        <f t="shared" si="65"/>
        <v>0.40476190476190477</v>
      </c>
    </row>
    <row r="651" spans="1:22" x14ac:dyDescent="0.3">
      <c r="A651" t="s">
        <v>1051</v>
      </c>
      <c r="B651" s="13">
        <v>46464</v>
      </c>
      <c r="C651" s="13" t="str">
        <f t="shared" si="60"/>
        <v>March</v>
      </c>
      <c r="D651" s="13" t="str">
        <f t="shared" si="61"/>
        <v>2027</v>
      </c>
      <c r="E651" t="s">
        <v>671</v>
      </c>
      <c r="F651" t="s">
        <v>38</v>
      </c>
      <c r="G651" t="s">
        <v>23</v>
      </c>
      <c r="H651" t="s">
        <v>91</v>
      </c>
      <c r="I651" t="s">
        <v>88</v>
      </c>
      <c r="J651" t="s">
        <v>34</v>
      </c>
      <c r="K651" s="5">
        <v>22</v>
      </c>
      <c r="L651" s="3">
        <v>60</v>
      </c>
      <c r="M651">
        <v>7</v>
      </c>
      <c r="N651">
        <v>0</v>
      </c>
      <c r="O651" s="3">
        <v>5</v>
      </c>
      <c r="P651" t="s">
        <v>54</v>
      </c>
      <c r="Q651">
        <v>3</v>
      </c>
      <c r="R651" t="s">
        <v>28</v>
      </c>
      <c r="S651" s="3">
        <f t="shared" si="62"/>
        <v>420</v>
      </c>
      <c r="T651" s="3">
        <f t="shared" si="63"/>
        <v>159</v>
      </c>
      <c r="U651" s="3">
        <f t="shared" si="64"/>
        <v>261</v>
      </c>
      <c r="V651" s="8">
        <f t="shared" si="65"/>
        <v>0.62142857142857144</v>
      </c>
    </row>
    <row r="652" spans="1:22" x14ac:dyDescent="0.3">
      <c r="A652" t="s">
        <v>1052</v>
      </c>
      <c r="B652" s="13">
        <v>46465</v>
      </c>
      <c r="C652" s="13" t="str">
        <f t="shared" si="60"/>
        <v>March</v>
      </c>
      <c r="D652" s="13" t="str">
        <f t="shared" si="61"/>
        <v>2027</v>
      </c>
      <c r="E652" t="s">
        <v>386</v>
      </c>
      <c r="F652" t="s">
        <v>38</v>
      </c>
      <c r="G652" t="s">
        <v>43</v>
      </c>
      <c r="H652" t="s">
        <v>32</v>
      </c>
      <c r="I652" t="s">
        <v>118</v>
      </c>
      <c r="J652" t="s">
        <v>34</v>
      </c>
      <c r="K652" s="5">
        <v>18</v>
      </c>
      <c r="L652" s="3">
        <v>45</v>
      </c>
      <c r="M652">
        <v>2</v>
      </c>
      <c r="N652">
        <v>0</v>
      </c>
      <c r="O652" s="3">
        <v>15</v>
      </c>
      <c r="P652" t="s">
        <v>35</v>
      </c>
      <c r="Q652">
        <v>4</v>
      </c>
      <c r="R652" t="s">
        <v>28</v>
      </c>
      <c r="S652" s="3">
        <f t="shared" si="62"/>
        <v>90</v>
      </c>
      <c r="T652" s="3">
        <f t="shared" si="63"/>
        <v>51</v>
      </c>
      <c r="U652" s="3">
        <f t="shared" si="64"/>
        <v>39</v>
      </c>
      <c r="V652" s="8">
        <f t="shared" si="65"/>
        <v>0.43333333333333335</v>
      </c>
    </row>
    <row r="653" spans="1:22" x14ac:dyDescent="0.3">
      <c r="A653" t="s">
        <v>1053</v>
      </c>
      <c r="B653" s="13">
        <v>46466</v>
      </c>
      <c r="C653" s="13" t="str">
        <f t="shared" si="60"/>
        <v>March</v>
      </c>
      <c r="D653" s="13" t="str">
        <f t="shared" si="61"/>
        <v>2027</v>
      </c>
      <c r="E653" t="s">
        <v>320</v>
      </c>
      <c r="F653" t="s">
        <v>53</v>
      </c>
      <c r="G653" t="s">
        <v>31</v>
      </c>
      <c r="H653" t="s">
        <v>64</v>
      </c>
      <c r="I653" t="s">
        <v>61</v>
      </c>
      <c r="J653" t="s">
        <v>26</v>
      </c>
      <c r="K653" s="5">
        <v>90</v>
      </c>
      <c r="L653" s="3">
        <v>160</v>
      </c>
      <c r="M653">
        <v>1</v>
      </c>
      <c r="N653">
        <v>15</v>
      </c>
      <c r="O653" s="3">
        <v>16</v>
      </c>
      <c r="P653" t="s">
        <v>27</v>
      </c>
      <c r="Q653">
        <v>4</v>
      </c>
      <c r="R653" t="s">
        <v>28</v>
      </c>
      <c r="S653" s="3">
        <f t="shared" si="62"/>
        <v>136</v>
      </c>
      <c r="T653" s="3">
        <f t="shared" si="63"/>
        <v>106</v>
      </c>
      <c r="U653" s="3">
        <f t="shared" si="64"/>
        <v>30</v>
      </c>
      <c r="V653" s="8">
        <f t="shared" si="65"/>
        <v>0.22058823529411764</v>
      </c>
    </row>
    <row r="654" spans="1:22" x14ac:dyDescent="0.3">
      <c r="A654" t="s">
        <v>1054</v>
      </c>
      <c r="B654" s="13">
        <v>46467</v>
      </c>
      <c r="C654" s="13" t="str">
        <f t="shared" si="60"/>
        <v>March</v>
      </c>
      <c r="D654" s="13" t="str">
        <f t="shared" si="61"/>
        <v>2027</v>
      </c>
      <c r="E654" t="s">
        <v>674</v>
      </c>
      <c r="F654" t="s">
        <v>38</v>
      </c>
      <c r="G654" t="s">
        <v>43</v>
      </c>
      <c r="H654" t="s">
        <v>24</v>
      </c>
      <c r="I654" t="s">
        <v>152</v>
      </c>
      <c r="J654" t="s">
        <v>58</v>
      </c>
      <c r="K654" s="5">
        <v>45</v>
      </c>
      <c r="L654" s="3">
        <v>80</v>
      </c>
      <c r="M654">
        <v>8</v>
      </c>
      <c r="N654">
        <v>20</v>
      </c>
      <c r="O654" s="3">
        <v>6</v>
      </c>
      <c r="P654" t="s">
        <v>45</v>
      </c>
      <c r="Q654">
        <v>3</v>
      </c>
      <c r="R654" t="s">
        <v>202</v>
      </c>
      <c r="S654" s="3">
        <f t="shared" si="62"/>
        <v>512</v>
      </c>
      <c r="T654" s="3">
        <f t="shared" si="63"/>
        <v>366</v>
      </c>
      <c r="U654" s="3">
        <f t="shared" si="64"/>
        <v>146</v>
      </c>
      <c r="V654" s="8">
        <f t="shared" si="65"/>
        <v>0.28515625</v>
      </c>
    </row>
    <row r="655" spans="1:22" x14ac:dyDescent="0.3">
      <c r="A655" t="s">
        <v>1055</v>
      </c>
      <c r="B655" s="13">
        <v>46468</v>
      </c>
      <c r="C655" s="13" t="str">
        <f t="shared" si="60"/>
        <v>March</v>
      </c>
      <c r="D655" s="13" t="str">
        <f t="shared" si="61"/>
        <v>2027</v>
      </c>
      <c r="E655" t="s">
        <v>1056</v>
      </c>
      <c r="F655" t="s">
        <v>53</v>
      </c>
      <c r="G655" t="s">
        <v>23</v>
      </c>
      <c r="H655" t="s">
        <v>68</v>
      </c>
      <c r="I655" t="s">
        <v>61</v>
      </c>
      <c r="J655" t="s">
        <v>26</v>
      </c>
      <c r="K655" s="5">
        <v>90</v>
      </c>
      <c r="L655" s="3">
        <v>160</v>
      </c>
      <c r="M655">
        <v>2</v>
      </c>
      <c r="N655">
        <v>5</v>
      </c>
      <c r="O655" s="3">
        <v>6</v>
      </c>
      <c r="P655" t="s">
        <v>35</v>
      </c>
      <c r="Q655">
        <v>4</v>
      </c>
      <c r="R655" t="s">
        <v>28</v>
      </c>
      <c r="S655" s="3">
        <f t="shared" si="62"/>
        <v>304</v>
      </c>
      <c r="T655" s="3">
        <f t="shared" si="63"/>
        <v>186</v>
      </c>
      <c r="U655" s="3">
        <f t="shared" si="64"/>
        <v>118</v>
      </c>
      <c r="V655" s="8">
        <f t="shared" si="65"/>
        <v>0.38815789473684209</v>
      </c>
    </row>
    <row r="656" spans="1:22" x14ac:dyDescent="0.3">
      <c r="A656" t="s">
        <v>1057</v>
      </c>
      <c r="B656" s="13">
        <v>46469</v>
      </c>
      <c r="C656" s="13" t="str">
        <f t="shared" si="60"/>
        <v>March</v>
      </c>
      <c r="D656" s="13" t="str">
        <f t="shared" si="61"/>
        <v>2027</v>
      </c>
      <c r="E656" t="s">
        <v>704</v>
      </c>
      <c r="F656" t="s">
        <v>22</v>
      </c>
      <c r="G656" t="s">
        <v>71</v>
      </c>
      <c r="H656" t="s">
        <v>48</v>
      </c>
      <c r="I656" t="s">
        <v>154</v>
      </c>
      <c r="J656" t="s">
        <v>40</v>
      </c>
      <c r="K656" s="5">
        <v>10</v>
      </c>
      <c r="L656" s="3">
        <v>25</v>
      </c>
      <c r="M656">
        <v>4</v>
      </c>
      <c r="N656">
        <v>15</v>
      </c>
      <c r="O656" s="3">
        <v>9</v>
      </c>
      <c r="P656" t="s">
        <v>45</v>
      </c>
      <c r="Q656">
        <v>3</v>
      </c>
      <c r="R656" t="s">
        <v>28</v>
      </c>
      <c r="S656" s="3">
        <f t="shared" si="62"/>
        <v>85</v>
      </c>
      <c r="T656" s="3">
        <f t="shared" si="63"/>
        <v>49</v>
      </c>
      <c r="U656" s="3">
        <f t="shared" si="64"/>
        <v>36</v>
      </c>
      <c r="V656" s="8">
        <f t="shared" si="65"/>
        <v>0.42352941176470588</v>
      </c>
    </row>
    <row r="657" spans="1:22" x14ac:dyDescent="0.3">
      <c r="A657" t="s">
        <v>1058</v>
      </c>
      <c r="B657" s="13">
        <v>46470</v>
      </c>
      <c r="C657" s="13" t="str">
        <f t="shared" si="60"/>
        <v>March</v>
      </c>
      <c r="D657" s="13" t="str">
        <f t="shared" si="61"/>
        <v>2027</v>
      </c>
      <c r="E657" t="s">
        <v>596</v>
      </c>
      <c r="F657" t="s">
        <v>38</v>
      </c>
      <c r="G657" t="s">
        <v>23</v>
      </c>
      <c r="H657" t="s">
        <v>97</v>
      </c>
      <c r="I657" t="s">
        <v>154</v>
      </c>
      <c r="J657" t="s">
        <v>40</v>
      </c>
      <c r="K657" s="5">
        <v>10</v>
      </c>
      <c r="L657" s="3">
        <v>25</v>
      </c>
      <c r="M657">
        <v>4</v>
      </c>
      <c r="N657">
        <v>5</v>
      </c>
      <c r="O657" s="3">
        <v>15</v>
      </c>
      <c r="P657" t="s">
        <v>27</v>
      </c>
      <c r="Q657">
        <v>3</v>
      </c>
      <c r="R657" t="s">
        <v>28</v>
      </c>
      <c r="S657" s="3">
        <f t="shared" si="62"/>
        <v>95</v>
      </c>
      <c r="T657" s="3">
        <f t="shared" si="63"/>
        <v>55</v>
      </c>
      <c r="U657" s="3">
        <f t="shared" si="64"/>
        <v>40</v>
      </c>
      <c r="V657" s="8">
        <f t="shared" si="65"/>
        <v>0.42105263157894735</v>
      </c>
    </row>
    <row r="658" spans="1:22" x14ac:dyDescent="0.3">
      <c r="A658" t="s">
        <v>1059</v>
      </c>
      <c r="B658" s="13">
        <v>46471</v>
      </c>
      <c r="C658" s="13" t="str">
        <f t="shared" si="60"/>
        <v>March</v>
      </c>
      <c r="D658" s="13" t="str">
        <f t="shared" si="61"/>
        <v>2027</v>
      </c>
      <c r="E658" t="s">
        <v>497</v>
      </c>
      <c r="F658" t="s">
        <v>22</v>
      </c>
      <c r="G658" t="s">
        <v>23</v>
      </c>
      <c r="H658" t="s">
        <v>44</v>
      </c>
      <c r="I658" t="s">
        <v>186</v>
      </c>
      <c r="J658" t="s">
        <v>58</v>
      </c>
      <c r="K658" s="5">
        <v>700</v>
      </c>
      <c r="L658" s="3">
        <v>900</v>
      </c>
      <c r="M658">
        <v>1</v>
      </c>
      <c r="N658">
        <v>10</v>
      </c>
      <c r="O658" s="3">
        <v>14</v>
      </c>
      <c r="P658" t="s">
        <v>35</v>
      </c>
      <c r="Q658">
        <v>2</v>
      </c>
      <c r="R658" t="s">
        <v>28</v>
      </c>
      <c r="S658" s="3">
        <f t="shared" si="62"/>
        <v>810</v>
      </c>
      <c r="T658" s="3">
        <f t="shared" si="63"/>
        <v>714</v>
      </c>
      <c r="U658" s="3">
        <f t="shared" si="64"/>
        <v>96</v>
      </c>
      <c r="V658" s="8">
        <f t="shared" si="65"/>
        <v>0.11851851851851852</v>
      </c>
    </row>
    <row r="659" spans="1:22" x14ac:dyDescent="0.3">
      <c r="A659" t="s">
        <v>1060</v>
      </c>
      <c r="B659" s="13">
        <v>46472</v>
      </c>
      <c r="C659" s="13" t="str">
        <f t="shared" si="60"/>
        <v>March</v>
      </c>
      <c r="D659" s="13" t="str">
        <f t="shared" si="61"/>
        <v>2027</v>
      </c>
      <c r="E659" t="s">
        <v>671</v>
      </c>
      <c r="F659" t="s">
        <v>53</v>
      </c>
      <c r="G659" t="s">
        <v>31</v>
      </c>
      <c r="H659" t="s">
        <v>44</v>
      </c>
      <c r="I659" t="s">
        <v>152</v>
      </c>
      <c r="J659" t="s">
        <v>58</v>
      </c>
      <c r="K659" s="5">
        <v>45</v>
      </c>
      <c r="L659" s="3">
        <v>80</v>
      </c>
      <c r="M659">
        <v>1</v>
      </c>
      <c r="N659">
        <v>25</v>
      </c>
      <c r="O659" s="3">
        <v>12</v>
      </c>
      <c r="P659" t="s">
        <v>35</v>
      </c>
      <c r="Q659">
        <v>5</v>
      </c>
      <c r="R659" t="s">
        <v>28</v>
      </c>
      <c r="S659" s="3">
        <f t="shared" si="62"/>
        <v>60</v>
      </c>
      <c r="T659" s="3">
        <f t="shared" si="63"/>
        <v>57</v>
      </c>
      <c r="U659" s="3">
        <f t="shared" si="64"/>
        <v>3</v>
      </c>
      <c r="V659" s="8">
        <f t="shared" si="65"/>
        <v>0.05</v>
      </c>
    </row>
    <row r="660" spans="1:22" x14ac:dyDescent="0.3">
      <c r="A660" t="s">
        <v>1061</v>
      </c>
      <c r="B660" s="13">
        <v>46473</v>
      </c>
      <c r="C660" s="13" t="str">
        <f t="shared" si="60"/>
        <v>March</v>
      </c>
      <c r="D660" s="13" t="str">
        <f t="shared" si="61"/>
        <v>2027</v>
      </c>
      <c r="E660" t="s">
        <v>122</v>
      </c>
      <c r="F660" t="s">
        <v>22</v>
      </c>
      <c r="G660" t="s">
        <v>31</v>
      </c>
      <c r="H660" t="s">
        <v>48</v>
      </c>
      <c r="I660" t="s">
        <v>125</v>
      </c>
      <c r="J660" t="s">
        <v>50</v>
      </c>
      <c r="K660" s="5">
        <v>4</v>
      </c>
      <c r="L660" s="3">
        <v>15</v>
      </c>
      <c r="M660">
        <v>2</v>
      </c>
      <c r="N660">
        <v>20</v>
      </c>
      <c r="O660" s="3">
        <v>16</v>
      </c>
      <c r="P660" t="s">
        <v>54</v>
      </c>
      <c r="Q660">
        <v>5</v>
      </c>
      <c r="R660" t="s">
        <v>28</v>
      </c>
      <c r="S660" s="3">
        <f t="shared" si="62"/>
        <v>24</v>
      </c>
      <c r="T660" s="3">
        <f t="shared" si="63"/>
        <v>24</v>
      </c>
      <c r="U660" s="3">
        <f t="shared" si="64"/>
        <v>0</v>
      </c>
      <c r="V660" s="8">
        <f t="shared" si="65"/>
        <v>0</v>
      </c>
    </row>
    <row r="661" spans="1:22" x14ac:dyDescent="0.3">
      <c r="A661" t="s">
        <v>1062</v>
      </c>
      <c r="B661" s="13">
        <v>46474</v>
      </c>
      <c r="C661" s="13" t="str">
        <f t="shared" si="60"/>
        <v>March</v>
      </c>
      <c r="D661" s="13" t="str">
        <f t="shared" si="61"/>
        <v>2027</v>
      </c>
      <c r="E661" t="s">
        <v>341</v>
      </c>
      <c r="F661" t="s">
        <v>38</v>
      </c>
      <c r="G661" t="s">
        <v>43</v>
      </c>
      <c r="H661" t="s">
        <v>24</v>
      </c>
      <c r="I661" t="s">
        <v>132</v>
      </c>
      <c r="J661" t="s">
        <v>40</v>
      </c>
      <c r="K661" s="5">
        <v>18</v>
      </c>
      <c r="L661" s="3">
        <v>40</v>
      </c>
      <c r="M661">
        <v>8</v>
      </c>
      <c r="N661">
        <v>0</v>
      </c>
      <c r="O661" s="3">
        <v>10</v>
      </c>
      <c r="P661" t="s">
        <v>54</v>
      </c>
      <c r="Q661">
        <v>3</v>
      </c>
      <c r="R661" t="s">
        <v>28</v>
      </c>
      <c r="S661" s="3">
        <f t="shared" si="62"/>
        <v>320</v>
      </c>
      <c r="T661" s="3">
        <f t="shared" si="63"/>
        <v>154</v>
      </c>
      <c r="U661" s="3">
        <f t="shared" si="64"/>
        <v>166</v>
      </c>
      <c r="V661" s="8">
        <f t="shared" si="65"/>
        <v>0.51875000000000004</v>
      </c>
    </row>
    <row r="662" spans="1:22" x14ac:dyDescent="0.3">
      <c r="A662" t="s">
        <v>1063</v>
      </c>
      <c r="B662" s="13">
        <v>46475</v>
      </c>
      <c r="C662" s="13" t="str">
        <f t="shared" si="60"/>
        <v>March</v>
      </c>
      <c r="D662" s="13" t="str">
        <f t="shared" si="61"/>
        <v>2027</v>
      </c>
      <c r="E662" t="s">
        <v>1064</v>
      </c>
      <c r="F662" t="s">
        <v>22</v>
      </c>
      <c r="G662" t="s">
        <v>23</v>
      </c>
      <c r="H662" t="s">
        <v>91</v>
      </c>
      <c r="I662" t="s">
        <v>173</v>
      </c>
      <c r="J662" t="s">
        <v>50</v>
      </c>
      <c r="K662" s="5">
        <v>30</v>
      </c>
      <c r="L662" s="3">
        <v>60</v>
      </c>
      <c r="M662">
        <v>4</v>
      </c>
      <c r="N662">
        <v>25</v>
      </c>
      <c r="O662" s="3">
        <v>10</v>
      </c>
      <c r="P662" t="s">
        <v>54</v>
      </c>
      <c r="Q662">
        <v>4</v>
      </c>
      <c r="R662" t="s">
        <v>28</v>
      </c>
      <c r="S662" s="3">
        <f t="shared" si="62"/>
        <v>180</v>
      </c>
      <c r="T662" s="3">
        <f t="shared" si="63"/>
        <v>130</v>
      </c>
      <c r="U662" s="3">
        <f t="shared" si="64"/>
        <v>50</v>
      </c>
      <c r="V662" s="8">
        <f t="shared" si="65"/>
        <v>0.27777777777777779</v>
      </c>
    </row>
    <row r="663" spans="1:22" x14ac:dyDescent="0.3">
      <c r="A663" t="s">
        <v>1065</v>
      </c>
      <c r="B663" s="13">
        <v>46476</v>
      </c>
      <c r="C663" s="13" t="str">
        <f t="shared" si="60"/>
        <v>March</v>
      </c>
      <c r="D663" s="13" t="str">
        <f t="shared" si="61"/>
        <v>2027</v>
      </c>
      <c r="E663" t="s">
        <v>1066</v>
      </c>
      <c r="F663" t="s">
        <v>22</v>
      </c>
      <c r="G663" t="s">
        <v>31</v>
      </c>
      <c r="H663" t="s">
        <v>64</v>
      </c>
      <c r="I663" t="s">
        <v>33</v>
      </c>
      <c r="J663" t="s">
        <v>34</v>
      </c>
      <c r="K663" s="5">
        <v>6</v>
      </c>
      <c r="L663" s="3">
        <v>20</v>
      </c>
      <c r="M663">
        <v>3</v>
      </c>
      <c r="N663">
        <v>0</v>
      </c>
      <c r="O663" s="3">
        <v>14</v>
      </c>
      <c r="P663" t="s">
        <v>45</v>
      </c>
      <c r="Q663">
        <v>6</v>
      </c>
      <c r="R663" t="s">
        <v>28</v>
      </c>
      <c r="S663" s="3">
        <f t="shared" si="62"/>
        <v>60</v>
      </c>
      <c r="T663" s="3">
        <f t="shared" si="63"/>
        <v>32</v>
      </c>
      <c r="U663" s="3">
        <f t="shared" si="64"/>
        <v>28</v>
      </c>
      <c r="V663" s="8">
        <f t="shared" si="65"/>
        <v>0.46666666666666667</v>
      </c>
    </row>
    <row r="664" spans="1:22" x14ac:dyDescent="0.3">
      <c r="A664" t="s">
        <v>1067</v>
      </c>
      <c r="B664" s="13">
        <v>46477</v>
      </c>
      <c r="C664" s="13" t="str">
        <f t="shared" si="60"/>
        <v>March</v>
      </c>
      <c r="D664" s="13" t="str">
        <f t="shared" si="61"/>
        <v>2027</v>
      </c>
      <c r="E664" t="s">
        <v>1068</v>
      </c>
      <c r="F664" t="s">
        <v>22</v>
      </c>
      <c r="G664" t="s">
        <v>23</v>
      </c>
      <c r="H664" t="s">
        <v>91</v>
      </c>
      <c r="I664" t="s">
        <v>173</v>
      </c>
      <c r="J664" t="s">
        <v>50</v>
      </c>
      <c r="K664" s="5">
        <v>30</v>
      </c>
      <c r="L664" s="3">
        <v>60</v>
      </c>
      <c r="M664">
        <v>4</v>
      </c>
      <c r="N664">
        <v>20</v>
      </c>
      <c r="O664" s="3">
        <v>13</v>
      </c>
      <c r="P664" t="s">
        <v>35</v>
      </c>
      <c r="Q664">
        <v>3</v>
      </c>
      <c r="R664" t="s">
        <v>28</v>
      </c>
      <c r="S664" s="3">
        <f t="shared" si="62"/>
        <v>192</v>
      </c>
      <c r="T664" s="3">
        <f t="shared" si="63"/>
        <v>133</v>
      </c>
      <c r="U664" s="3">
        <f t="shared" si="64"/>
        <v>59</v>
      </c>
      <c r="V664" s="8">
        <f t="shared" si="65"/>
        <v>0.30729166666666669</v>
      </c>
    </row>
    <row r="665" spans="1:22" x14ac:dyDescent="0.3">
      <c r="A665" t="s">
        <v>1069</v>
      </c>
      <c r="B665" s="13">
        <v>46478</v>
      </c>
      <c r="C665" s="13" t="str">
        <f t="shared" si="60"/>
        <v>April</v>
      </c>
      <c r="D665" s="13" t="str">
        <f t="shared" si="61"/>
        <v>2027</v>
      </c>
      <c r="E665" t="s">
        <v>413</v>
      </c>
      <c r="F665" t="s">
        <v>22</v>
      </c>
      <c r="G665" t="s">
        <v>43</v>
      </c>
      <c r="H665" t="s">
        <v>48</v>
      </c>
      <c r="I665" t="s">
        <v>169</v>
      </c>
      <c r="J665" t="s">
        <v>26</v>
      </c>
      <c r="K665" s="5">
        <v>60</v>
      </c>
      <c r="L665" s="3">
        <v>120</v>
      </c>
      <c r="M665">
        <v>2</v>
      </c>
      <c r="N665">
        <v>5</v>
      </c>
      <c r="O665" s="3">
        <v>5</v>
      </c>
      <c r="P665" t="s">
        <v>45</v>
      </c>
      <c r="Q665">
        <v>4</v>
      </c>
      <c r="R665" t="s">
        <v>28</v>
      </c>
      <c r="S665" s="3">
        <f t="shared" si="62"/>
        <v>228</v>
      </c>
      <c r="T665" s="3">
        <f t="shared" si="63"/>
        <v>125</v>
      </c>
      <c r="U665" s="3">
        <f t="shared" si="64"/>
        <v>103</v>
      </c>
      <c r="V665" s="8">
        <f t="shared" si="65"/>
        <v>0.4517543859649123</v>
      </c>
    </row>
    <row r="666" spans="1:22" x14ac:dyDescent="0.3">
      <c r="A666" t="s">
        <v>1070</v>
      </c>
      <c r="B666" s="13">
        <v>46479</v>
      </c>
      <c r="C666" s="13" t="str">
        <f t="shared" si="60"/>
        <v>April</v>
      </c>
      <c r="D666" s="13" t="str">
        <f t="shared" si="61"/>
        <v>2027</v>
      </c>
      <c r="E666" t="s">
        <v>409</v>
      </c>
      <c r="F666" t="s">
        <v>22</v>
      </c>
      <c r="G666" t="s">
        <v>43</v>
      </c>
      <c r="H666" t="s">
        <v>91</v>
      </c>
      <c r="I666" t="s">
        <v>146</v>
      </c>
      <c r="J666" t="s">
        <v>26</v>
      </c>
      <c r="K666" s="5">
        <v>50</v>
      </c>
      <c r="L666" s="3">
        <v>95</v>
      </c>
      <c r="M666">
        <v>3</v>
      </c>
      <c r="N666">
        <v>5</v>
      </c>
      <c r="O666" s="3">
        <v>9</v>
      </c>
      <c r="P666" t="s">
        <v>35</v>
      </c>
      <c r="Q666">
        <v>4</v>
      </c>
      <c r="R666" t="s">
        <v>28</v>
      </c>
      <c r="S666" s="3">
        <f t="shared" si="62"/>
        <v>270.75</v>
      </c>
      <c r="T666" s="3">
        <f t="shared" si="63"/>
        <v>159</v>
      </c>
      <c r="U666" s="3">
        <f t="shared" si="64"/>
        <v>111.75</v>
      </c>
      <c r="V666" s="8">
        <f t="shared" si="65"/>
        <v>0.41274238227146814</v>
      </c>
    </row>
    <row r="667" spans="1:22" x14ac:dyDescent="0.3">
      <c r="A667" t="s">
        <v>1071</v>
      </c>
      <c r="B667" s="13">
        <v>46480</v>
      </c>
      <c r="C667" s="13" t="str">
        <f t="shared" si="60"/>
        <v>April</v>
      </c>
      <c r="D667" s="13" t="str">
        <f t="shared" si="61"/>
        <v>2027</v>
      </c>
      <c r="E667" t="s">
        <v>802</v>
      </c>
      <c r="F667" t="s">
        <v>22</v>
      </c>
      <c r="G667" t="s">
        <v>71</v>
      </c>
      <c r="H667" t="s">
        <v>24</v>
      </c>
      <c r="I667" t="s">
        <v>207</v>
      </c>
      <c r="J667" t="s">
        <v>40</v>
      </c>
      <c r="K667" s="5">
        <v>35</v>
      </c>
      <c r="L667" s="3">
        <v>70</v>
      </c>
      <c r="M667">
        <v>3</v>
      </c>
      <c r="N667">
        <v>20</v>
      </c>
      <c r="O667" s="3">
        <v>11</v>
      </c>
      <c r="P667" t="s">
        <v>27</v>
      </c>
      <c r="Q667">
        <v>4</v>
      </c>
      <c r="R667" t="s">
        <v>28</v>
      </c>
      <c r="S667" s="3">
        <f t="shared" si="62"/>
        <v>168</v>
      </c>
      <c r="T667" s="3">
        <f t="shared" si="63"/>
        <v>116</v>
      </c>
      <c r="U667" s="3">
        <f t="shared" si="64"/>
        <v>52</v>
      </c>
      <c r="V667" s="8">
        <f t="shared" si="65"/>
        <v>0.30952380952380953</v>
      </c>
    </row>
    <row r="668" spans="1:22" x14ac:dyDescent="0.3">
      <c r="A668" t="s">
        <v>1072</v>
      </c>
      <c r="B668" s="13">
        <v>46481</v>
      </c>
      <c r="C668" s="13" t="str">
        <f t="shared" si="60"/>
        <v>April</v>
      </c>
      <c r="D668" s="13" t="str">
        <f t="shared" si="61"/>
        <v>2027</v>
      </c>
      <c r="E668" t="s">
        <v>1073</v>
      </c>
      <c r="F668" t="s">
        <v>53</v>
      </c>
      <c r="G668" t="s">
        <v>23</v>
      </c>
      <c r="H668" t="s">
        <v>44</v>
      </c>
      <c r="I668" t="s">
        <v>173</v>
      </c>
      <c r="J668" t="s">
        <v>50</v>
      </c>
      <c r="K668" s="5">
        <v>30</v>
      </c>
      <c r="L668" s="3">
        <v>60</v>
      </c>
      <c r="M668">
        <v>3</v>
      </c>
      <c r="N668">
        <v>10</v>
      </c>
      <c r="O668" s="3">
        <v>11</v>
      </c>
      <c r="P668" t="s">
        <v>35</v>
      </c>
      <c r="Q668">
        <v>5</v>
      </c>
      <c r="R668" t="s">
        <v>28</v>
      </c>
      <c r="S668" s="3">
        <f t="shared" si="62"/>
        <v>162</v>
      </c>
      <c r="T668" s="3">
        <f t="shared" si="63"/>
        <v>101</v>
      </c>
      <c r="U668" s="3">
        <f t="shared" si="64"/>
        <v>61</v>
      </c>
      <c r="V668" s="8">
        <f t="shared" si="65"/>
        <v>0.37654320987654322</v>
      </c>
    </row>
    <row r="669" spans="1:22" x14ac:dyDescent="0.3">
      <c r="A669" t="s">
        <v>1074</v>
      </c>
      <c r="B669" s="13">
        <v>46482</v>
      </c>
      <c r="C669" s="13" t="str">
        <f t="shared" si="60"/>
        <v>April</v>
      </c>
      <c r="D669" s="13" t="str">
        <f t="shared" si="61"/>
        <v>2027</v>
      </c>
      <c r="E669" t="s">
        <v>587</v>
      </c>
      <c r="F669" t="s">
        <v>22</v>
      </c>
      <c r="G669" t="s">
        <v>31</v>
      </c>
      <c r="H669" t="s">
        <v>81</v>
      </c>
      <c r="I669" t="s">
        <v>78</v>
      </c>
      <c r="J669" t="s">
        <v>50</v>
      </c>
      <c r="K669" s="5">
        <v>18</v>
      </c>
      <c r="L669" s="3">
        <v>45</v>
      </c>
      <c r="M669">
        <v>2</v>
      </c>
      <c r="N669">
        <v>10</v>
      </c>
      <c r="O669" s="3">
        <v>18</v>
      </c>
      <c r="P669" t="s">
        <v>27</v>
      </c>
      <c r="Q669">
        <v>4</v>
      </c>
      <c r="R669" t="s">
        <v>28</v>
      </c>
      <c r="S669" s="3">
        <f t="shared" si="62"/>
        <v>81</v>
      </c>
      <c r="T669" s="3">
        <f t="shared" si="63"/>
        <v>54</v>
      </c>
      <c r="U669" s="3">
        <f t="shared" si="64"/>
        <v>27</v>
      </c>
      <c r="V669" s="8">
        <f t="shared" si="65"/>
        <v>0.33333333333333331</v>
      </c>
    </row>
    <row r="670" spans="1:22" x14ac:dyDescent="0.3">
      <c r="A670" t="s">
        <v>1075</v>
      </c>
      <c r="B670" s="13">
        <v>46483</v>
      </c>
      <c r="C670" s="13" t="str">
        <f t="shared" si="60"/>
        <v>April</v>
      </c>
      <c r="D670" s="13" t="str">
        <f t="shared" si="61"/>
        <v>2027</v>
      </c>
      <c r="E670" t="s">
        <v>860</v>
      </c>
      <c r="F670" t="s">
        <v>22</v>
      </c>
      <c r="G670" t="s">
        <v>31</v>
      </c>
      <c r="H670" t="s">
        <v>24</v>
      </c>
      <c r="I670" t="s">
        <v>85</v>
      </c>
      <c r="J670" t="s">
        <v>58</v>
      </c>
      <c r="K670" s="5">
        <v>20</v>
      </c>
      <c r="L670" s="3">
        <v>45</v>
      </c>
      <c r="M670">
        <v>4</v>
      </c>
      <c r="N670">
        <v>20</v>
      </c>
      <c r="O670" s="3">
        <v>19</v>
      </c>
      <c r="P670" t="s">
        <v>45</v>
      </c>
      <c r="Q670">
        <v>4</v>
      </c>
      <c r="R670" t="s">
        <v>28</v>
      </c>
      <c r="S670" s="3">
        <f t="shared" si="62"/>
        <v>144</v>
      </c>
      <c r="T670" s="3">
        <f t="shared" si="63"/>
        <v>99</v>
      </c>
      <c r="U670" s="3">
        <f t="shared" si="64"/>
        <v>45</v>
      </c>
      <c r="V670" s="8">
        <f t="shared" si="65"/>
        <v>0.3125</v>
      </c>
    </row>
    <row r="671" spans="1:22" x14ac:dyDescent="0.3">
      <c r="A671" t="s">
        <v>1076</v>
      </c>
      <c r="B671" s="13">
        <v>46484</v>
      </c>
      <c r="C671" s="13" t="str">
        <f t="shared" si="60"/>
        <v>April</v>
      </c>
      <c r="D671" s="13" t="str">
        <f t="shared" si="61"/>
        <v>2027</v>
      </c>
      <c r="E671" t="s">
        <v>348</v>
      </c>
      <c r="F671" t="s">
        <v>22</v>
      </c>
      <c r="G671" t="s">
        <v>23</v>
      </c>
      <c r="H671" t="s">
        <v>24</v>
      </c>
      <c r="I671" t="s">
        <v>169</v>
      </c>
      <c r="J671" t="s">
        <v>26</v>
      </c>
      <c r="K671" s="5">
        <v>60</v>
      </c>
      <c r="L671" s="3">
        <v>120</v>
      </c>
      <c r="M671">
        <v>1</v>
      </c>
      <c r="N671">
        <v>20</v>
      </c>
      <c r="O671" s="3">
        <v>15</v>
      </c>
      <c r="P671" t="s">
        <v>27</v>
      </c>
      <c r="Q671">
        <v>3</v>
      </c>
      <c r="R671" t="s">
        <v>28</v>
      </c>
      <c r="S671" s="3">
        <f t="shared" si="62"/>
        <v>96</v>
      </c>
      <c r="T671" s="3">
        <f t="shared" si="63"/>
        <v>75</v>
      </c>
      <c r="U671" s="3">
        <f t="shared" si="64"/>
        <v>21</v>
      </c>
      <c r="V671" s="8">
        <f t="shared" si="65"/>
        <v>0.21875</v>
      </c>
    </row>
    <row r="672" spans="1:22" x14ac:dyDescent="0.3">
      <c r="A672" t="s">
        <v>1077</v>
      </c>
      <c r="B672" s="13">
        <v>46485</v>
      </c>
      <c r="C672" s="13" t="str">
        <f t="shared" si="60"/>
        <v>April</v>
      </c>
      <c r="D672" s="13" t="str">
        <f t="shared" si="61"/>
        <v>2027</v>
      </c>
      <c r="E672" t="s">
        <v>546</v>
      </c>
      <c r="F672" t="s">
        <v>22</v>
      </c>
      <c r="G672" t="s">
        <v>31</v>
      </c>
      <c r="H672" t="s">
        <v>44</v>
      </c>
      <c r="I672" t="s">
        <v>152</v>
      </c>
      <c r="J672" t="s">
        <v>58</v>
      </c>
      <c r="K672" s="5">
        <v>45</v>
      </c>
      <c r="L672" s="3">
        <v>80</v>
      </c>
      <c r="M672">
        <v>2</v>
      </c>
      <c r="N672">
        <v>15</v>
      </c>
      <c r="O672" s="3">
        <v>12</v>
      </c>
      <c r="P672" t="s">
        <v>45</v>
      </c>
      <c r="Q672">
        <v>7</v>
      </c>
      <c r="R672" t="s">
        <v>28</v>
      </c>
      <c r="S672" s="3">
        <f t="shared" si="62"/>
        <v>136</v>
      </c>
      <c r="T672" s="3">
        <f t="shared" si="63"/>
        <v>102</v>
      </c>
      <c r="U672" s="3">
        <f t="shared" si="64"/>
        <v>34</v>
      </c>
      <c r="V672" s="8">
        <f t="shared" si="65"/>
        <v>0.25</v>
      </c>
    </row>
    <row r="673" spans="1:22" x14ac:dyDescent="0.3">
      <c r="A673" t="s">
        <v>1078</v>
      </c>
      <c r="B673" s="13">
        <v>46486</v>
      </c>
      <c r="C673" s="13" t="str">
        <f t="shared" si="60"/>
        <v>April</v>
      </c>
      <c r="D673" s="13" t="str">
        <f t="shared" si="61"/>
        <v>2027</v>
      </c>
      <c r="E673" t="s">
        <v>1038</v>
      </c>
      <c r="F673" t="s">
        <v>38</v>
      </c>
      <c r="G673" t="s">
        <v>31</v>
      </c>
      <c r="H673" t="s">
        <v>68</v>
      </c>
      <c r="I673" t="s">
        <v>169</v>
      </c>
      <c r="J673" t="s">
        <v>26</v>
      </c>
      <c r="K673" s="5">
        <v>60</v>
      </c>
      <c r="L673" s="3">
        <v>120</v>
      </c>
      <c r="M673">
        <v>4</v>
      </c>
      <c r="N673">
        <v>0</v>
      </c>
      <c r="O673" s="3">
        <v>12</v>
      </c>
      <c r="P673" t="s">
        <v>54</v>
      </c>
      <c r="Q673">
        <v>6</v>
      </c>
      <c r="R673" t="s">
        <v>28</v>
      </c>
      <c r="S673" s="3">
        <f t="shared" si="62"/>
        <v>480</v>
      </c>
      <c r="T673" s="3">
        <f t="shared" si="63"/>
        <v>252</v>
      </c>
      <c r="U673" s="3">
        <f t="shared" si="64"/>
        <v>228</v>
      </c>
      <c r="V673" s="8">
        <f t="shared" si="65"/>
        <v>0.47499999999999998</v>
      </c>
    </row>
    <row r="674" spans="1:22" x14ac:dyDescent="0.3">
      <c r="A674" t="s">
        <v>1079</v>
      </c>
      <c r="B674" s="13">
        <v>46487</v>
      </c>
      <c r="C674" s="13" t="str">
        <f t="shared" si="60"/>
        <v>April</v>
      </c>
      <c r="D674" s="13" t="str">
        <f t="shared" si="61"/>
        <v>2027</v>
      </c>
      <c r="E674" t="s">
        <v>107</v>
      </c>
      <c r="F674" t="s">
        <v>22</v>
      </c>
      <c r="G674" t="s">
        <v>43</v>
      </c>
      <c r="H674" t="s">
        <v>81</v>
      </c>
      <c r="I674" t="s">
        <v>146</v>
      </c>
      <c r="J674" t="s">
        <v>26</v>
      </c>
      <c r="K674" s="5">
        <v>50</v>
      </c>
      <c r="L674" s="3">
        <v>95</v>
      </c>
      <c r="M674">
        <v>3</v>
      </c>
      <c r="N674">
        <v>0</v>
      </c>
      <c r="O674" s="3">
        <v>11</v>
      </c>
      <c r="P674" t="s">
        <v>54</v>
      </c>
      <c r="Q674">
        <v>5</v>
      </c>
      <c r="R674" t="s">
        <v>28</v>
      </c>
      <c r="S674" s="3">
        <f t="shared" si="62"/>
        <v>285</v>
      </c>
      <c r="T674" s="3">
        <f t="shared" si="63"/>
        <v>161</v>
      </c>
      <c r="U674" s="3">
        <f t="shared" si="64"/>
        <v>124</v>
      </c>
      <c r="V674" s="8">
        <f t="shared" si="65"/>
        <v>0.43508771929824563</v>
      </c>
    </row>
    <row r="675" spans="1:22" x14ac:dyDescent="0.3">
      <c r="A675" t="s">
        <v>1080</v>
      </c>
      <c r="B675" s="13">
        <v>46488</v>
      </c>
      <c r="C675" s="13" t="str">
        <f t="shared" si="60"/>
        <v>April</v>
      </c>
      <c r="D675" s="13" t="str">
        <f t="shared" si="61"/>
        <v>2027</v>
      </c>
      <c r="E675" t="s">
        <v>37</v>
      </c>
      <c r="F675" t="s">
        <v>22</v>
      </c>
      <c r="G675" t="s">
        <v>31</v>
      </c>
      <c r="H675" t="s">
        <v>32</v>
      </c>
      <c r="I675" t="s">
        <v>169</v>
      </c>
      <c r="J675" t="s">
        <v>26</v>
      </c>
      <c r="K675" s="5">
        <v>60</v>
      </c>
      <c r="L675" s="3">
        <v>120</v>
      </c>
      <c r="M675">
        <v>3</v>
      </c>
      <c r="N675">
        <v>5</v>
      </c>
      <c r="O675" s="3">
        <v>18</v>
      </c>
      <c r="P675" t="s">
        <v>35</v>
      </c>
      <c r="Q675">
        <v>6</v>
      </c>
      <c r="R675" t="s">
        <v>28</v>
      </c>
      <c r="S675" s="3">
        <f t="shared" si="62"/>
        <v>342</v>
      </c>
      <c r="T675" s="3">
        <f t="shared" si="63"/>
        <v>198</v>
      </c>
      <c r="U675" s="3">
        <f t="shared" si="64"/>
        <v>144</v>
      </c>
      <c r="V675" s="8">
        <f t="shared" si="65"/>
        <v>0.42105263157894735</v>
      </c>
    </row>
    <row r="676" spans="1:22" x14ac:dyDescent="0.3">
      <c r="A676" t="s">
        <v>1081</v>
      </c>
      <c r="B676" s="13">
        <v>46489</v>
      </c>
      <c r="C676" s="13" t="str">
        <f t="shared" si="60"/>
        <v>April</v>
      </c>
      <c r="D676" s="13" t="str">
        <f t="shared" si="61"/>
        <v>2027</v>
      </c>
      <c r="E676" t="s">
        <v>291</v>
      </c>
      <c r="F676" t="s">
        <v>38</v>
      </c>
      <c r="G676" t="s">
        <v>71</v>
      </c>
      <c r="H676" t="s">
        <v>24</v>
      </c>
      <c r="I676" t="s">
        <v>226</v>
      </c>
      <c r="J676" t="s">
        <v>50</v>
      </c>
      <c r="K676" s="5">
        <v>12</v>
      </c>
      <c r="L676" s="3">
        <v>30</v>
      </c>
      <c r="M676">
        <v>6</v>
      </c>
      <c r="N676">
        <v>20</v>
      </c>
      <c r="O676" s="3">
        <v>14</v>
      </c>
      <c r="P676" t="s">
        <v>45</v>
      </c>
      <c r="Q676">
        <v>2</v>
      </c>
      <c r="R676" t="s">
        <v>28</v>
      </c>
      <c r="S676" s="3">
        <f t="shared" si="62"/>
        <v>144</v>
      </c>
      <c r="T676" s="3">
        <f t="shared" si="63"/>
        <v>86</v>
      </c>
      <c r="U676" s="3">
        <f t="shared" si="64"/>
        <v>58</v>
      </c>
      <c r="V676" s="8">
        <f t="shared" si="65"/>
        <v>0.40277777777777779</v>
      </c>
    </row>
    <row r="677" spans="1:22" x14ac:dyDescent="0.3">
      <c r="A677" t="s">
        <v>1082</v>
      </c>
      <c r="B677" s="13">
        <v>46490</v>
      </c>
      <c r="C677" s="13" t="str">
        <f t="shared" si="60"/>
        <v>April</v>
      </c>
      <c r="D677" s="13" t="str">
        <f t="shared" si="61"/>
        <v>2027</v>
      </c>
      <c r="E677" t="s">
        <v>90</v>
      </c>
      <c r="F677" t="s">
        <v>22</v>
      </c>
      <c r="G677" t="s">
        <v>23</v>
      </c>
      <c r="H677" t="s">
        <v>44</v>
      </c>
      <c r="I677" t="s">
        <v>207</v>
      </c>
      <c r="J677" t="s">
        <v>40</v>
      </c>
      <c r="K677" s="5">
        <v>35</v>
      </c>
      <c r="L677" s="3">
        <v>70</v>
      </c>
      <c r="M677">
        <v>4</v>
      </c>
      <c r="N677">
        <v>10</v>
      </c>
      <c r="O677" s="3">
        <v>5</v>
      </c>
      <c r="P677" t="s">
        <v>54</v>
      </c>
      <c r="Q677">
        <v>4</v>
      </c>
      <c r="R677" t="s">
        <v>28</v>
      </c>
      <c r="S677" s="3">
        <f t="shared" si="62"/>
        <v>252</v>
      </c>
      <c r="T677" s="3">
        <f t="shared" si="63"/>
        <v>145</v>
      </c>
      <c r="U677" s="3">
        <f t="shared" si="64"/>
        <v>107</v>
      </c>
      <c r="V677" s="8">
        <f t="shared" si="65"/>
        <v>0.42460317460317459</v>
      </c>
    </row>
    <row r="678" spans="1:22" x14ac:dyDescent="0.3">
      <c r="A678" t="s">
        <v>1083</v>
      </c>
      <c r="B678" s="13">
        <v>46491</v>
      </c>
      <c r="C678" s="13" t="str">
        <f t="shared" si="60"/>
        <v>April</v>
      </c>
      <c r="D678" s="13" t="str">
        <f t="shared" si="61"/>
        <v>2027</v>
      </c>
      <c r="E678" t="s">
        <v>759</v>
      </c>
      <c r="F678" t="s">
        <v>22</v>
      </c>
      <c r="G678" t="s">
        <v>43</v>
      </c>
      <c r="H678" t="s">
        <v>68</v>
      </c>
      <c r="I678" t="s">
        <v>125</v>
      </c>
      <c r="J678" t="s">
        <v>50</v>
      </c>
      <c r="K678" s="5">
        <v>4</v>
      </c>
      <c r="L678" s="3">
        <v>15</v>
      </c>
      <c r="M678">
        <v>4</v>
      </c>
      <c r="N678">
        <v>20</v>
      </c>
      <c r="O678" s="3">
        <v>8</v>
      </c>
      <c r="P678" t="s">
        <v>35</v>
      </c>
      <c r="Q678">
        <v>3</v>
      </c>
      <c r="R678" t="s">
        <v>28</v>
      </c>
      <c r="S678" s="3">
        <f t="shared" si="62"/>
        <v>48</v>
      </c>
      <c r="T678" s="3">
        <f t="shared" si="63"/>
        <v>24</v>
      </c>
      <c r="U678" s="3">
        <f t="shared" si="64"/>
        <v>24</v>
      </c>
      <c r="V678" s="8">
        <f t="shared" si="65"/>
        <v>0.5</v>
      </c>
    </row>
    <row r="679" spans="1:22" x14ac:dyDescent="0.3">
      <c r="A679" t="s">
        <v>1084</v>
      </c>
      <c r="B679" s="13">
        <v>46492</v>
      </c>
      <c r="C679" s="13" t="str">
        <f t="shared" si="60"/>
        <v>April</v>
      </c>
      <c r="D679" s="13" t="str">
        <f t="shared" si="61"/>
        <v>2027</v>
      </c>
      <c r="E679" t="s">
        <v>139</v>
      </c>
      <c r="F679" t="s">
        <v>53</v>
      </c>
      <c r="G679" t="s">
        <v>43</v>
      </c>
      <c r="H679" t="s">
        <v>48</v>
      </c>
      <c r="I679" t="s">
        <v>88</v>
      </c>
      <c r="J679" t="s">
        <v>34</v>
      </c>
      <c r="K679" s="5">
        <v>22</v>
      </c>
      <c r="L679" s="3">
        <v>60</v>
      </c>
      <c r="M679">
        <v>3</v>
      </c>
      <c r="N679">
        <v>15</v>
      </c>
      <c r="O679" s="3">
        <v>6</v>
      </c>
      <c r="P679" t="s">
        <v>35</v>
      </c>
      <c r="Q679">
        <v>2</v>
      </c>
      <c r="R679" t="s">
        <v>28</v>
      </c>
      <c r="S679" s="3">
        <f t="shared" si="62"/>
        <v>153</v>
      </c>
      <c r="T679" s="3">
        <f t="shared" si="63"/>
        <v>72</v>
      </c>
      <c r="U679" s="3">
        <f t="shared" si="64"/>
        <v>81</v>
      </c>
      <c r="V679" s="8">
        <f t="shared" si="65"/>
        <v>0.52941176470588236</v>
      </c>
    </row>
    <row r="680" spans="1:22" x14ac:dyDescent="0.3">
      <c r="A680" t="s">
        <v>1085</v>
      </c>
      <c r="B680" s="13">
        <v>46493</v>
      </c>
      <c r="C680" s="13" t="str">
        <f t="shared" si="60"/>
        <v>April</v>
      </c>
      <c r="D680" s="13" t="str">
        <f t="shared" si="61"/>
        <v>2027</v>
      </c>
      <c r="E680" t="s">
        <v>1086</v>
      </c>
      <c r="F680" t="s">
        <v>22</v>
      </c>
      <c r="G680" t="s">
        <v>31</v>
      </c>
      <c r="H680" t="s">
        <v>44</v>
      </c>
      <c r="I680" t="s">
        <v>186</v>
      </c>
      <c r="J680" t="s">
        <v>58</v>
      </c>
      <c r="K680" s="5">
        <v>700</v>
      </c>
      <c r="L680" s="3">
        <v>900</v>
      </c>
      <c r="M680">
        <v>1</v>
      </c>
      <c r="N680">
        <v>5</v>
      </c>
      <c r="O680" s="3">
        <v>15</v>
      </c>
      <c r="P680" t="s">
        <v>27</v>
      </c>
      <c r="Q680">
        <v>7</v>
      </c>
      <c r="R680" t="s">
        <v>28</v>
      </c>
      <c r="S680" s="3">
        <f t="shared" si="62"/>
        <v>855</v>
      </c>
      <c r="T680" s="3">
        <f t="shared" si="63"/>
        <v>715</v>
      </c>
      <c r="U680" s="3">
        <f t="shared" si="64"/>
        <v>140</v>
      </c>
      <c r="V680" s="8">
        <f t="shared" si="65"/>
        <v>0.16374269005847952</v>
      </c>
    </row>
    <row r="681" spans="1:22" x14ac:dyDescent="0.3">
      <c r="A681" t="s">
        <v>1087</v>
      </c>
      <c r="B681" s="13">
        <v>46494</v>
      </c>
      <c r="C681" s="13" t="str">
        <f t="shared" si="60"/>
        <v>April</v>
      </c>
      <c r="D681" s="13" t="str">
        <f t="shared" si="61"/>
        <v>2027</v>
      </c>
      <c r="E681" t="s">
        <v>485</v>
      </c>
      <c r="F681" t="s">
        <v>22</v>
      </c>
      <c r="G681" t="s">
        <v>71</v>
      </c>
      <c r="H681" t="s">
        <v>68</v>
      </c>
      <c r="I681" t="s">
        <v>94</v>
      </c>
      <c r="J681" t="s">
        <v>34</v>
      </c>
      <c r="K681" s="5">
        <v>8</v>
      </c>
      <c r="L681" s="3">
        <v>25</v>
      </c>
      <c r="M681">
        <v>1</v>
      </c>
      <c r="N681">
        <v>25</v>
      </c>
      <c r="O681" s="3">
        <v>5</v>
      </c>
      <c r="P681" t="s">
        <v>35</v>
      </c>
      <c r="Q681">
        <v>3</v>
      </c>
      <c r="R681" t="s">
        <v>28</v>
      </c>
      <c r="S681" s="3">
        <f t="shared" si="62"/>
        <v>18.75</v>
      </c>
      <c r="T681" s="3">
        <f t="shared" si="63"/>
        <v>13</v>
      </c>
      <c r="U681" s="3">
        <f t="shared" si="64"/>
        <v>5.75</v>
      </c>
      <c r="V681" s="8">
        <f t="shared" si="65"/>
        <v>0.30666666666666664</v>
      </c>
    </row>
    <row r="682" spans="1:22" x14ac:dyDescent="0.3">
      <c r="A682" t="s">
        <v>1088</v>
      </c>
      <c r="B682" s="13">
        <v>46495</v>
      </c>
      <c r="C682" s="13" t="str">
        <f t="shared" si="60"/>
        <v>April</v>
      </c>
      <c r="D682" s="13" t="str">
        <f t="shared" si="61"/>
        <v>2027</v>
      </c>
      <c r="E682" t="s">
        <v>962</v>
      </c>
      <c r="F682" t="s">
        <v>22</v>
      </c>
      <c r="G682" t="s">
        <v>31</v>
      </c>
      <c r="H682" t="s">
        <v>24</v>
      </c>
      <c r="I682" t="s">
        <v>132</v>
      </c>
      <c r="J682" t="s">
        <v>40</v>
      </c>
      <c r="K682" s="5">
        <v>18</v>
      </c>
      <c r="L682" s="3">
        <v>40</v>
      </c>
      <c r="M682">
        <v>2</v>
      </c>
      <c r="N682">
        <v>20</v>
      </c>
      <c r="O682" s="3">
        <v>14</v>
      </c>
      <c r="P682" t="s">
        <v>35</v>
      </c>
      <c r="Q682">
        <v>5</v>
      </c>
      <c r="R682" t="s">
        <v>28</v>
      </c>
      <c r="S682" s="3">
        <f t="shared" si="62"/>
        <v>64</v>
      </c>
      <c r="T682" s="3">
        <f t="shared" si="63"/>
        <v>50</v>
      </c>
      <c r="U682" s="3">
        <f t="shared" si="64"/>
        <v>14</v>
      </c>
      <c r="V682" s="8">
        <f t="shared" si="65"/>
        <v>0.21875</v>
      </c>
    </row>
    <row r="683" spans="1:22" x14ac:dyDescent="0.3">
      <c r="A683" t="s">
        <v>1089</v>
      </c>
      <c r="B683" s="13">
        <v>46496</v>
      </c>
      <c r="C683" s="13" t="str">
        <f t="shared" si="60"/>
        <v>April</v>
      </c>
      <c r="D683" s="13" t="str">
        <f t="shared" si="61"/>
        <v>2027</v>
      </c>
      <c r="E683" t="s">
        <v>911</v>
      </c>
      <c r="F683" t="s">
        <v>22</v>
      </c>
      <c r="G683" t="s">
        <v>71</v>
      </c>
      <c r="H683" t="s">
        <v>64</v>
      </c>
      <c r="I683" t="s">
        <v>186</v>
      </c>
      <c r="J683" t="s">
        <v>58</v>
      </c>
      <c r="K683" s="5">
        <v>700</v>
      </c>
      <c r="L683" s="3">
        <v>900</v>
      </c>
      <c r="M683">
        <v>3</v>
      </c>
      <c r="N683">
        <v>5</v>
      </c>
      <c r="O683" s="3">
        <v>10</v>
      </c>
      <c r="P683" t="s">
        <v>27</v>
      </c>
      <c r="Q683">
        <v>2</v>
      </c>
      <c r="R683" t="s">
        <v>28</v>
      </c>
      <c r="S683" s="3">
        <f t="shared" si="62"/>
        <v>2565</v>
      </c>
      <c r="T683" s="3">
        <f t="shared" si="63"/>
        <v>2110</v>
      </c>
      <c r="U683" s="3">
        <f t="shared" si="64"/>
        <v>455</v>
      </c>
      <c r="V683" s="8">
        <f t="shared" si="65"/>
        <v>0.17738791423001948</v>
      </c>
    </row>
    <row r="684" spans="1:22" x14ac:dyDescent="0.3">
      <c r="A684" t="s">
        <v>1090</v>
      </c>
      <c r="B684" s="13">
        <v>46497</v>
      </c>
      <c r="C684" s="13" t="str">
        <f t="shared" si="60"/>
        <v>April</v>
      </c>
      <c r="D684" s="13" t="str">
        <f t="shared" si="61"/>
        <v>2027</v>
      </c>
      <c r="E684" t="s">
        <v>107</v>
      </c>
      <c r="F684" t="s">
        <v>22</v>
      </c>
      <c r="G684" t="s">
        <v>23</v>
      </c>
      <c r="H684" t="s">
        <v>68</v>
      </c>
      <c r="I684" t="s">
        <v>112</v>
      </c>
      <c r="J684" t="s">
        <v>58</v>
      </c>
      <c r="K684" s="5">
        <v>70</v>
      </c>
      <c r="L684" s="3">
        <v>110</v>
      </c>
      <c r="M684">
        <v>2</v>
      </c>
      <c r="N684">
        <v>0</v>
      </c>
      <c r="O684" s="3">
        <v>9</v>
      </c>
      <c r="P684" t="s">
        <v>45</v>
      </c>
      <c r="Q684">
        <v>3</v>
      </c>
      <c r="R684" t="s">
        <v>28</v>
      </c>
      <c r="S684" s="3">
        <f t="shared" si="62"/>
        <v>220</v>
      </c>
      <c r="T684" s="3">
        <f t="shared" si="63"/>
        <v>149</v>
      </c>
      <c r="U684" s="3">
        <f t="shared" si="64"/>
        <v>71</v>
      </c>
      <c r="V684" s="8">
        <f t="shared" si="65"/>
        <v>0.32272727272727275</v>
      </c>
    </row>
    <row r="685" spans="1:22" x14ac:dyDescent="0.3">
      <c r="A685" t="s">
        <v>1091</v>
      </c>
      <c r="B685" s="13">
        <v>46498</v>
      </c>
      <c r="C685" s="13" t="str">
        <f t="shared" si="60"/>
        <v>April</v>
      </c>
      <c r="D685" s="13" t="str">
        <f t="shared" si="61"/>
        <v>2027</v>
      </c>
      <c r="E685" t="s">
        <v>550</v>
      </c>
      <c r="F685" t="s">
        <v>38</v>
      </c>
      <c r="G685" t="s">
        <v>23</v>
      </c>
      <c r="H685" t="s">
        <v>97</v>
      </c>
      <c r="I685" t="s">
        <v>78</v>
      </c>
      <c r="J685" t="s">
        <v>50</v>
      </c>
      <c r="K685" s="5">
        <v>18</v>
      </c>
      <c r="L685" s="3">
        <v>45</v>
      </c>
      <c r="M685">
        <v>6</v>
      </c>
      <c r="N685">
        <v>10</v>
      </c>
      <c r="O685" s="3">
        <v>13</v>
      </c>
      <c r="P685" t="s">
        <v>54</v>
      </c>
      <c r="Q685">
        <v>3</v>
      </c>
      <c r="R685" t="s">
        <v>28</v>
      </c>
      <c r="S685" s="3">
        <f t="shared" si="62"/>
        <v>243</v>
      </c>
      <c r="T685" s="3">
        <f t="shared" si="63"/>
        <v>121</v>
      </c>
      <c r="U685" s="3">
        <f t="shared" si="64"/>
        <v>122</v>
      </c>
      <c r="V685" s="8">
        <f t="shared" si="65"/>
        <v>0.50205761316872433</v>
      </c>
    </row>
    <row r="686" spans="1:22" x14ac:dyDescent="0.3">
      <c r="A686" t="s">
        <v>1092</v>
      </c>
      <c r="B686" s="13">
        <v>46499</v>
      </c>
      <c r="C686" s="13" t="str">
        <f t="shared" si="60"/>
        <v>April</v>
      </c>
      <c r="D686" s="13" t="str">
        <f t="shared" si="61"/>
        <v>2027</v>
      </c>
      <c r="E686" t="s">
        <v>519</v>
      </c>
      <c r="F686" t="s">
        <v>22</v>
      </c>
      <c r="G686" t="s">
        <v>31</v>
      </c>
      <c r="H686" t="s">
        <v>48</v>
      </c>
      <c r="I686" t="s">
        <v>82</v>
      </c>
      <c r="J686" t="s">
        <v>50</v>
      </c>
      <c r="K686" s="5">
        <v>15</v>
      </c>
      <c r="L686" s="3">
        <v>35</v>
      </c>
      <c r="M686">
        <v>2</v>
      </c>
      <c r="N686">
        <v>10</v>
      </c>
      <c r="O686" s="3">
        <v>12</v>
      </c>
      <c r="P686" t="s">
        <v>27</v>
      </c>
      <c r="Q686">
        <v>5</v>
      </c>
      <c r="R686" t="s">
        <v>28</v>
      </c>
      <c r="S686" s="3">
        <f t="shared" si="62"/>
        <v>63</v>
      </c>
      <c r="T686" s="3">
        <f t="shared" si="63"/>
        <v>42</v>
      </c>
      <c r="U686" s="3">
        <f t="shared" si="64"/>
        <v>21</v>
      </c>
      <c r="V686" s="8">
        <f t="shared" si="65"/>
        <v>0.33333333333333331</v>
      </c>
    </row>
    <row r="687" spans="1:22" x14ac:dyDescent="0.3">
      <c r="A687" t="s">
        <v>1093</v>
      </c>
      <c r="B687" s="13">
        <v>46500</v>
      </c>
      <c r="C687" s="13" t="str">
        <f t="shared" si="60"/>
        <v>April</v>
      </c>
      <c r="D687" s="13" t="str">
        <f t="shared" si="61"/>
        <v>2027</v>
      </c>
      <c r="E687" t="s">
        <v>30</v>
      </c>
      <c r="F687" t="s">
        <v>38</v>
      </c>
      <c r="G687" t="s">
        <v>71</v>
      </c>
      <c r="H687" t="s">
        <v>97</v>
      </c>
      <c r="I687" t="s">
        <v>72</v>
      </c>
      <c r="J687" t="s">
        <v>34</v>
      </c>
      <c r="K687" s="5">
        <v>18</v>
      </c>
      <c r="L687" s="3">
        <v>40</v>
      </c>
      <c r="M687">
        <v>2</v>
      </c>
      <c r="N687">
        <v>20</v>
      </c>
      <c r="O687" s="3">
        <v>12</v>
      </c>
      <c r="P687" t="s">
        <v>35</v>
      </c>
      <c r="Q687">
        <v>4</v>
      </c>
      <c r="R687" t="s">
        <v>28</v>
      </c>
      <c r="S687" s="3">
        <f t="shared" si="62"/>
        <v>64</v>
      </c>
      <c r="T687" s="3">
        <f t="shared" si="63"/>
        <v>48</v>
      </c>
      <c r="U687" s="3">
        <f t="shared" si="64"/>
        <v>16</v>
      </c>
      <c r="V687" s="8">
        <f t="shared" si="65"/>
        <v>0.25</v>
      </c>
    </row>
    <row r="688" spans="1:22" x14ac:dyDescent="0.3">
      <c r="A688" t="s">
        <v>1094</v>
      </c>
      <c r="B688" s="13">
        <v>46501</v>
      </c>
      <c r="C688" s="13" t="str">
        <f t="shared" si="60"/>
        <v>April</v>
      </c>
      <c r="D688" s="13" t="str">
        <f t="shared" si="61"/>
        <v>2027</v>
      </c>
      <c r="E688" t="s">
        <v>831</v>
      </c>
      <c r="F688" t="s">
        <v>53</v>
      </c>
      <c r="G688" t="s">
        <v>23</v>
      </c>
      <c r="H688" t="s">
        <v>32</v>
      </c>
      <c r="I688" t="s">
        <v>207</v>
      </c>
      <c r="J688" t="s">
        <v>40</v>
      </c>
      <c r="K688" s="5">
        <v>35</v>
      </c>
      <c r="L688" s="3">
        <v>70</v>
      </c>
      <c r="M688">
        <v>2</v>
      </c>
      <c r="N688">
        <v>0</v>
      </c>
      <c r="O688" s="3">
        <v>6</v>
      </c>
      <c r="P688" t="s">
        <v>35</v>
      </c>
      <c r="Q688">
        <v>2</v>
      </c>
      <c r="R688" t="s">
        <v>28</v>
      </c>
      <c r="S688" s="3">
        <f t="shared" si="62"/>
        <v>140</v>
      </c>
      <c r="T688" s="3">
        <f t="shared" si="63"/>
        <v>76</v>
      </c>
      <c r="U688" s="3">
        <f t="shared" si="64"/>
        <v>64</v>
      </c>
      <c r="V688" s="8">
        <f t="shared" si="65"/>
        <v>0.45714285714285713</v>
      </c>
    </row>
    <row r="689" spans="1:22" x14ac:dyDescent="0.3">
      <c r="A689" t="s">
        <v>1095</v>
      </c>
      <c r="B689" s="13">
        <v>46502</v>
      </c>
      <c r="C689" s="13" t="str">
        <f t="shared" si="60"/>
        <v>April</v>
      </c>
      <c r="D689" s="13" t="str">
        <f t="shared" si="61"/>
        <v>2027</v>
      </c>
      <c r="E689" t="s">
        <v>255</v>
      </c>
      <c r="F689" t="s">
        <v>22</v>
      </c>
      <c r="G689" t="s">
        <v>23</v>
      </c>
      <c r="H689" t="s">
        <v>24</v>
      </c>
      <c r="I689" t="s">
        <v>78</v>
      </c>
      <c r="J689" t="s">
        <v>50</v>
      </c>
      <c r="K689" s="5">
        <v>18</v>
      </c>
      <c r="L689" s="3">
        <v>45</v>
      </c>
      <c r="M689">
        <v>3</v>
      </c>
      <c r="N689">
        <v>20</v>
      </c>
      <c r="O689" s="3">
        <v>10</v>
      </c>
      <c r="P689" t="s">
        <v>54</v>
      </c>
      <c r="Q689">
        <v>2</v>
      </c>
      <c r="R689" t="s">
        <v>28</v>
      </c>
      <c r="S689" s="3">
        <f t="shared" si="62"/>
        <v>108</v>
      </c>
      <c r="T689" s="3">
        <f t="shared" si="63"/>
        <v>64</v>
      </c>
      <c r="U689" s="3">
        <f t="shared" si="64"/>
        <v>44</v>
      </c>
      <c r="V689" s="8">
        <f t="shared" si="65"/>
        <v>0.40740740740740738</v>
      </c>
    </row>
    <row r="690" spans="1:22" x14ac:dyDescent="0.3">
      <c r="A690" t="s">
        <v>1096</v>
      </c>
      <c r="B690" s="13">
        <v>46503</v>
      </c>
      <c r="C690" s="13" t="str">
        <f t="shared" si="60"/>
        <v>April</v>
      </c>
      <c r="D690" s="13" t="str">
        <f t="shared" si="61"/>
        <v>2027</v>
      </c>
      <c r="E690" t="s">
        <v>1097</v>
      </c>
      <c r="F690" t="s">
        <v>22</v>
      </c>
      <c r="G690" t="s">
        <v>31</v>
      </c>
      <c r="H690" t="s">
        <v>32</v>
      </c>
      <c r="I690" t="s">
        <v>33</v>
      </c>
      <c r="J690" t="s">
        <v>34</v>
      </c>
      <c r="K690" s="5">
        <v>6</v>
      </c>
      <c r="L690" s="3">
        <v>20</v>
      </c>
      <c r="M690">
        <v>3</v>
      </c>
      <c r="N690">
        <v>15</v>
      </c>
      <c r="O690" s="3">
        <v>14</v>
      </c>
      <c r="P690" t="s">
        <v>27</v>
      </c>
      <c r="Q690">
        <v>5</v>
      </c>
      <c r="R690" t="s">
        <v>28</v>
      </c>
      <c r="S690" s="3">
        <f t="shared" si="62"/>
        <v>51</v>
      </c>
      <c r="T690" s="3">
        <f t="shared" si="63"/>
        <v>32</v>
      </c>
      <c r="U690" s="3">
        <f t="shared" si="64"/>
        <v>19</v>
      </c>
      <c r="V690" s="8">
        <f t="shared" si="65"/>
        <v>0.37254901960784315</v>
      </c>
    </row>
    <row r="691" spans="1:22" x14ac:dyDescent="0.3">
      <c r="A691" t="s">
        <v>1098</v>
      </c>
      <c r="B691" s="13">
        <v>46504</v>
      </c>
      <c r="C691" s="13" t="str">
        <f t="shared" si="60"/>
        <v>April</v>
      </c>
      <c r="D691" s="13" t="str">
        <f t="shared" si="61"/>
        <v>2027</v>
      </c>
      <c r="E691" t="s">
        <v>931</v>
      </c>
      <c r="F691" t="s">
        <v>53</v>
      </c>
      <c r="G691" t="s">
        <v>31</v>
      </c>
      <c r="H691" t="s">
        <v>68</v>
      </c>
      <c r="I691" t="s">
        <v>82</v>
      </c>
      <c r="J691" t="s">
        <v>50</v>
      </c>
      <c r="K691" s="5">
        <v>15</v>
      </c>
      <c r="L691" s="3">
        <v>35</v>
      </c>
      <c r="M691">
        <v>1</v>
      </c>
      <c r="N691">
        <v>20</v>
      </c>
      <c r="O691" s="3">
        <v>20</v>
      </c>
      <c r="P691" t="s">
        <v>54</v>
      </c>
      <c r="Q691">
        <v>4</v>
      </c>
      <c r="R691" t="s">
        <v>28</v>
      </c>
      <c r="S691" s="3">
        <f t="shared" si="62"/>
        <v>28</v>
      </c>
      <c r="T691" s="3">
        <f t="shared" si="63"/>
        <v>35</v>
      </c>
      <c r="U691" s="3">
        <f t="shared" si="64"/>
        <v>-7</v>
      </c>
      <c r="V691" s="8">
        <f t="shared" si="65"/>
        <v>-0.25</v>
      </c>
    </row>
    <row r="692" spans="1:22" x14ac:dyDescent="0.3">
      <c r="A692" t="s">
        <v>1099</v>
      </c>
      <c r="B692" s="13">
        <v>46505</v>
      </c>
      <c r="C692" s="13" t="str">
        <f t="shared" si="60"/>
        <v>April</v>
      </c>
      <c r="D692" s="13" t="str">
        <f t="shared" si="61"/>
        <v>2027</v>
      </c>
      <c r="E692" t="s">
        <v>111</v>
      </c>
      <c r="F692" t="s">
        <v>53</v>
      </c>
      <c r="G692" t="s">
        <v>43</v>
      </c>
      <c r="H692" t="s">
        <v>24</v>
      </c>
      <c r="I692" t="s">
        <v>226</v>
      </c>
      <c r="J692" t="s">
        <v>50</v>
      </c>
      <c r="K692" s="5">
        <v>12</v>
      </c>
      <c r="L692" s="3">
        <v>30</v>
      </c>
      <c r="M692">
        <v>4</v>
      </c>
      <c r="N692">
        <v>15</v>
      </c>
      <c r="O692" s="3">
        <v>15</v>
      </c>
      <c r="P692" t="s">
        <v>27</v>
      </c>
      <c r="Q692">
        <v>4</v>
      </c>
      <c r="R692" t="s">
        <v>28</v>
      </c>
      <c r="S692" s="3">
        <f t="shared" si="62"/>
        <v>102</v>
      </c>
      <c r="T692" s="3">
        <f t="shared" si="63"/>
        <v>63</v>
      </c>
      <c r="U692" s="3">
        <f t="shared" si="64"/>
        <v>39</v>
      </c>
      <c r="V692" s="8">
        <f t="shared" si="65"/>
        <v>0.38235294117647056</v>
      </c>
    </row>
    <row r="693" spans="1:22" x14ac:dyDescent="0.3">
      <c r="A693" t="s">
        <v>1100</v>
      </c>
      <c r="B693" s="13">
        <v>46506</v>
      </c>
      <c r="C693" s="13" t="str">
        <f t="shared" si="60"/>
        <v>April</v>
      </c>
      <c r="D693" s="13" t="str">
        <f t="shared" si="61"/>
        <v>2027</v>
      </c>
      <c r="E693" t="s">
        <v>474</v>
      </c>
      <c r="F693" t="s">
        <v>22</v>
      </c>
      <c r="G693" t="s">
        <v>23</v>
      </c>
      <c r="H693" t="s">
        <v>48</v>
      </c>
      <c r="I693" t="s">
        <v>169</v>
      </c>
      <c r="J693" t="s">
        <v>26</v>
      </c>
      <c r="K693" s="5">
        <v>60</v>
      </c>
      <c r="L693" s="3">
        <v>120</v>
      </c>
      <c r="M693">
        <v>2</v>
      </c>
      <c r="N693">
        <v>10</v>
      </c>
      <c r="O693" s="3">
        <v>13</v>
      </c>
      <c r="P693" t="s">
        <v>27</v>
      </c>
      <c r="Q693">
        <v>4</v>
      </c>
      <c r="R693" t="s">
        <v>28</v>
      </c>
      <c r="S693" s="3">
        <f t="shared" si="62"/>
        <v>216</v>
      </c>
      <c r="T693" s="3">
        <f t="shared" si="63"/>
        <v>133</v>
      </c>
      <c r="U693" s="3">
        <f t="shared" si="64"/>
        <v>83</v>
      </c>
      <c r="V693" s="8">
        <f t="shared" si="65"/>
        <v>0.38425925925925924</v>
      </c>
    </row>
    <row r="694" spans="1:22" x14ac:dyDescent="0.3">
      <c r="A694" t="s">
        <v>1101</v>
      </c>
      <c r="B694" s="13">
        <v>46507</v>
      </c>
      <c r="C694" s="13" t="str">
        <f t="shared" si="60"/>
        <v>April</v>
      </c>
      <c r="D694" s="13" t="str">
        <f t="shared" si="61"/>
        <v>2027</v>
      </c>
      <c r="E694" t="s">
        <v>282</v>
      </c>
      <c r="F694" t="s">
        <v>22</v>
      </c>
      <c r="G694" t="s">
        <v>71</v>
      </c>
      <c r="H694" t="s">
        <v>64</v>
      </c>
      <c r="I694" t="s">
        <v>98</v>
      </c>
      <c r="J694" t="s">
        <v>26</v>
      </c>
      <c r="K694" s="5">
        <v>100</v>
      </c>
      <c r="L694" s="3">
        <v>170</v>
      </c>
      <c r="M694">
        <v>2</v>
      </c>
      <c r="N694">
        <v>25</v>
      </c>
      <c r="O694" s="3">
        <v>5</v>
      </c>
      <c r="P694" t="s">
        <v>45</v>
      </c>
      <c r="Q694">
        <v>5</v>
      </c>
      <c r="R694" t="s">
        <v>28</v>
      </c>
      <c r="S694" s="3">
        <f t="shared" si="62"/>
        <v>255</v>
      </c>
      <c r="T694" s="3">
        <f t="shared" si="63"/>
        <v>205</v>
      </c>
      <c r="U694" s="3">
        <f t="shared" si="64"/>
        <v>50</v>
      </c>
      <c r="V694" s="8">
        <f t="shared" si="65"/>
        <v>0.19607843137254902</v>
      </c>
    </row>
    <row r="695" spans="1:22" x14ac:dyDescent="0.3">
      <c r="A695" t="s">
        <v>1102</v>
      </c>
      <c r="B695" s="13">
        <v>46508</v>
      </c>
      <c r="C695" s="13" t="str">
        <f t="shared" si="60"/>
        <v>May</v>
      </c>
      <c r="D695" s="13" t="str">
        <f t="shared" si="61"/>
        <v>2027</v>
      </c>
      <c r="E695" t="s">
        <v>560</v>
      </c>
      <c r="F695" t="s">
        <v>22</v>
      </c>
      <c r="G695" t="s">
        <v>31</v>
      </c>
      <c r="H695" t="s">
        <v>24</v>
      </c>
      <c r="I695" t="s">
        <v>65</v>
      </c>
      <c r="J695" t="s">
        <v>58</v>
      </c>
      <c r="K695" s="5">
        <v>120</v>
      </c>
      <c r="L695" s="3">
        <v>180</v>
      </c>
      <c r="M695">
        <v>2</v>
      </c>
      <c r="N695">
        <v>25</v>
      </c>
      <c r="O695" s="3">
        <v>14</v>
      </c>
      <c r="P695" t="s">
        <v>54</v>
      </c>
      <c r="Q695">
        <v>6</v>
      </c>
      <c r="R695" t="s">
        <v>28</v>
      </c>
      <c r="S695" s="3">
        <f t="shared" si="62"/>
        <v>270</v>
      </c>
      <c r="T695" s="3">
        <f t="shared" si="63"/>
        <v>254</v>
      </c>
      <c r="U695" s="3">
        <f t="shared" si="64"/>
        <v>16</v>
      </c>
      <c r="V695" s="8">
        <f t="shared" si="65"/>
        <v>5.9259259259259262E-2</v>
      </c>
    </row>
    <row r="696" spans="1:22" x14ac:dyDescent="0.3">
      <c r="A696" t="s">
        <v>1103</v>
      </c>
      <c r="B696" s="13">
        <v>46509</v>
      </c>
      <c r="C696" s="13" t="str">
        <f t="shared" si="60"/>
        <v>May</v>
      </c>
      <c r="D696" s="13" t="str">
        <f t="shared" si="61"/>
        <v>2027</v>
      </c>
      <c r="E696" t="s">
        <v>255</v>
      </c>
      <c r="F696" t="s">
        <v>22</v>
      </c>
      <c r="G696" t="s">
        <v>71</v>
      </c>
      <c r="H696" t="s">
        <v>81</v>
      </c>
      <c r="I696" t="s">
        <v>132</v>
      </c>
      <c r="J696" t="s">
        <v>40</v>
      </c>
      <c r="K696" s="5">
        <v>18</v>
      </c>
      <c r="L696" s="3">
        <v>40</v>
      </c>
      <c r="M696">
        <v>2</v>
      </c>
      <c r="N696">
        <v>25</v>
      </c>
      <c r="O696" s="3">
        <v>9</v>
      </c>
      <c r="P696" t="s">
        <v>54</v>
      </c>
      <c r="Q696">
        <v>2</v>
      </c>
      <c r="R696" t="s">
        <v>28</v>
      </c>
      <c r="S696" s="3">
        <f t="shared" si="62"/>
        <v>60</v>
      </c>
      <c r="T696" s="3">
        <f t="shared" si="63"/>
        <v>45</v>
      </c>
      <c r="U696" s="3">
        <f t="shared" si="64"/>
        <v>15</v>
      </c>
      <c r="V696" s="8">
        <f t="shared" si="65"/>
        <v>0.25</v>
      </c>
    </row>
    <row r="697" spans="1:22" x14ac:dyDescent="0.3">
      <c r="A697" t="s">
        <v>1104</v>
      </c>
      <c r="B697" s="13">
        <v>46510</v>
      </c>
      <c r="C697" s="13" t="str">
        <f t="shared" si="60"/>
        <v>May</v>
      </c>
      <c r="D697" s="13" t="str">
        <f t="shared" si="61"/>
        <v>2027</v>
      </c>
      <c r="E697" t="s">
        <v>575</v>
      </c>
      <c r="F697" t="s">
        <v>22</v>
      </c>
      <c r="G697" t="s">
        <v>23</v>
      </c>
      <c r="H697" t="s">
        <v>32</v>
      </c>
      <c r="I697" t="s">
        <v>78</v>
      </c>
      <c r="J697" t="s">
        <v>50</v>
      </c>
      <c r="K697" s="5">
        <v>18</v>
      </c>
      <c r="L697" s="3">
        <v>45</v>
      </c>
      <c r="M697">
        <v>2</v>
      </c>
      <c r="N697">
        <v>15</v>
      </c>
      <c r="O697" s="3">
        <v>11</v>
      </c>
      <c r="P697" t="s">
        <v>27</v>
      </c>
      <c r="Q697">
        <v>3</v>
      </c>
      <c r="R697" t="s">
        <v>28</v>
      </c>
      <c r="S697" s="3">
        <f t="shared" si="62"/>
        <v>76.5</v>
      </c>
      <c r="T697" s="3">
        <f t="shared" si="63"/>
        <v>47</v>
      </c>
      <c r="U697" s="3">
        <f t="shared" si="64"/>
        <v>29.5</v>
      </c>
      <c r="V697" s="8">
        <f t="shared" si="65"/>
        <v>0.38562091503267976</v>
      </c>
    </row>
    <row r="698" spans="1:22" x14ac:dyDescent="0.3">
      <c r="A698" t="s">
        <v>1105</v>
      </c>
      <c r="B698" s="13">
        <v>46511</v>
      </c>
      <c r="C698" s="13" t="str">
        <f t="shared" si="60"/>
        <v>May</v>
      </c>
      <c r="D698" s="13" t="str">
        <f t="shared" si="61"/>
        <v>2027</v>
      </c>
      <c r="E698" t="s">
        <v>343</v>
      </c>
      <c r="F698" t="s">
        <v>22</v>
      </c>
      <c r="G698" t="s">
        <v>71</v>
      </c>
      <c r="H698" t="s">
        <v>68</v>
      </c>
      <c r="I698" t="s">
        <v>112</v>
      </c>
      <c r="J698" t="s">
        <v>58</v>
      </c>
      <c r="K698" s="5">
        <v>70</v>
      </c>
      <c r="L698" s="3">
        <v>110</v>
      </c>
      <c r="M698">
        <v>2</v>
      </c>
      <c r="N698">
        <v>20</v>
      </c>
      <c r="O698" s="3">
        <v>11</v>
      </c>
      <c r="P698" t="s">
        <v>27</v>
      </c>
      <c r="Q698">
        <v>4</v>
      </c>
      <c r="R698" t="s">
        <v>28</v>
      </c>
      <c r="S698" s="3">
        <f t="shared" si="62"/>
        <v>176</v>
      </c>
      <c r="T698" s="3">
        <f t="shared" si="63"/>
        <v>151</v>
      </c>
      <c r="U698" s="3">
        <f t="shared" si="64"/>
        <v>25</v>
      </c>
      <c r="V698" s="8">
        <f t="shared" si="65"/>
        <v>0.14204545454545456</v>
      </c>
    </row>
    <row r="699" spans="1:22" x14ac:dyDescent="0.3">
      <c r="A699" t="s">
        <v>1106</v>
      </c>
      <c r="B699" s="13">
        <v>46512</v>
      </c>
      <c r="C699" s="13" t="str">
        <f t="shared" si="60"/>
        <v>May</v>
      </c>
      <c r="D699" s="13" t="str">
        <f t="shared" si="61"/>
        <v>2027</v>
      </c>
      <c r="E699" t="s">
        <v>96</v>
      </c>
      <c r="F699" t="s">
        <v>22</v>
      </c>
      <c r="G699" t="s">
        <v>31</v>
      </c>
      <c r="H699" t="s">
        <v>44</v>
      </c>
      <c r="I699" t="s">
        <v>152</v>
      </c>
      <c r="J699" t="s">
        <v>58</v>
      </c>
      <c r="K699" s="5">
        <v>45</v>
      </c>
      <c r="L699" s="3">
        <v>80</v>
      </c>
      <c r="M699">
        <v>2</v>
      </c>
      <c r="N699">
        <v>10</v>
      </c>
      <c r="O699" s="3">
        <v>19</v>
      </c>
      <c r="P699" t="s">
        <v>54</v>
      </c>
      <c r="Q699">
        <v>6</v>
      </c>
      <c r="R699" t="s">
        <v>202</v>
      </c>
      <c r="S699" s="3">
        <f t="shared" si="62"/>
        <v>144</v>
      </c>
      <c r="T699" s="3">
        <f t="shared" si="63"/>
        <v>109</v>
      </c>
      <c r="U699" s="3">
        <f t="shared" si="64"/>
        <v>35</v>
      </c>
      <c r="V699" s="8">
        <f t="shared" si="65"/>
        <v>0.24305555555555555</v>
      </c>
    </row>
    <row r="700" spans="1:22" x14ac:dyDescent="0.3">
      <c r="A700" t="s">
        <v>1107</v>
      </c>
      <c r="B700" s="13">
        <v>46513</v>
      </c>
      <c r="C700" s="13" t="str">
        <f t="shared" si="60"/>
        <v>May</v>
      </c>
      <c r="D700" s="13" t="str">
        <f t="shared" si="61"/>
        <v>2027</v>
      </c>
      <c r="E700" t="s">
        <v>519</v>
      </c>
      <c r="F700" t="s">
        <v>22</v>
      </c>
      <c r="G700" t="s">
        <v>23</v>
      </c>
      <c r="H700" t="s">
        <v>97</v>
      </c>
      <c r="I700" t="s">
        <v>186</v>
      </c>
      <c r="J700" t="s">
        <v>58</v>
      </c>
      <c r="K700" s="5">
        <v>700</v>
      </c>
      <c r="L700" s="3">
        <v>900</v>
      </c>
      <c r="M700">
        <v>1</v>
      </c>
      <c r="N700">
        <v>15</v>
      </c>
      <c r="O700" s="3">
        <v>5</v>
      </c>
      <c r="P700" t="s">
        <v>27</v>
      </c>
      <c r="Q700">
        <v>4</v>
      </c>
      <c r="R700" t="s">
        <v>28</v>
      </c>
      <c r="S700" s="3">
        <f t="shared" si="62"/>
        <v>765</v>
      </c>
      <c r="T700" s="3">
        <f t="shared" si="63"/>
        <v>705</v>
      </c>
      <c r="U700" s="3">
        <f t="shared" si="64"/>
        <v>60</v>
      </c>
      <c r="V700" s="8">
        <f t="shared" si="65"/>
        <v>7.8431372549019607E-2</v>
      </c>
    </row>
    <row r="701" spans="1:22" x14ac:dyDescent="0.3">
      <c r="A701" t="s">
        <v>1108</v>
      </c>
      <c r="B701" s="13">
        <v>46514</v>
      </c>
      <c r="C701" s="13" t="str">
        <f t="shared" si="60"/>
        <v>May</v>
      </c>
      <c r="D701" s="13" t="str">
        <f t="shared" si="61"/>
        <v>2027</v>
      </c>
      <c r="E701" t="s">
        <v>272</v>
      </c>
      <c r="F701" t="s">
        <v>53</v>
      </c>
      <c r="G701" t="s">
        <v>31</v>
      </c>
      <c r="H701" t="s">
        <v>81</v>
      </c>
      <c r="I701" t="s">
        <v>207</v>
      </c>
      <c r="J701" t="s">
        <v>40</v>
      </c>
      <c r="K701" s="5">
        <v>35</v>
      </c>
      <c r="L701" s="3">
        <v>70</v>
      </c>
      <c r="M701">
        <v>3</v>
      </c>
      <c r="N701">
        <v>15</v>
      </c>
      <c r="O701" s="3">
        <v>20</v>
      </c>
      <c r="P701" t="s">
        <v>35</v>
      </c>
      <c r="Q701">
        <v>6</v>
      </c>
      <c r="R701" t="s">
        <v>28</v>
      </c>
      <c r="S701" s="3">
        <f t="shared" si="62"/>
        <v>178.5</v>
      </c>
      <c r="T701" s="3">
        <f t="shared" si="63"/>
        <v>125</v>
      </c>
      <c r="U701" s="3">
        <f t="shared" si="64"/>
        <v>53.5</v>
      </c>
      <c r="V701" s="8">
        <f t="shared" si="65"/>
        <v>0.29971988795518206</v>
      </c>
    </row>
    <row r="702" spans="1:22" x14ac:dyDescent="0.3">
      <c r="A702" t="s">
        <v>1109</v>
      </c>
      <c r="B702" s="13">
        <v>46515</v>
      </c>
      <c r="C702" s="13" t="str">
        <f t="shared" si="60"/>
        <v>May</v>
      </c>
      <c r="D702" s="13" t="str">
        <f t="shared" si="61"/>
        <v>2027</v>
      </c>
      <c r="E702" t="s">
        <v>536</v>
      </c>
      <c r="F702" t="s">
        <v>22</v>
      </c>
      <c r="G702" t="s">
        <v>43</v>
      </c>
      <c r="H702" t="s">
        <v>97</v>
      </c>
      <c r="I702" t="s">
        <v>118</v>
      </c>
      <c r="J702" t="s">
        <v>34</v>
      </c>
      <c r="K702" s="5">
        <v>18</v>
      </c>
      <c r="L702" s="3">
        <v>45</v>
      </c>
      <c r="M702">
        <v>4</v>
      </c>
      <c r="N702">
        <v>15</v>
      </c>
      <c r="O702" s="3">
        <v>11</v>
      </c>
      <c r="P702" t="s">
        <v>54</v>
      </c>
      <c r="Q702">
        <v>4</v>
      </c>
      <c r="R702" t="s">
        <v>202</v>
      </c>
      <c r="S702" s="3">
        <f t="shared" si="62"/>
        <v>153</v>
      </c>
      <c r="T702" s="3">
        <f t="shared" si="63"/>
        <v>83</v>
      </c>
      <c r="U702" s="3">
        <f t="shared" si="64"/>
        <v>70</v>
      </c>
      <c r="V702" s="8">
        <f t="shared" si="65"/>
        <v>0.45751633986928103</v>
      </c>
    </row>
    <row r="703" spans="1:22" x14ac:dyDescent="0.3">
      <c r="A703" t="s">
        <v>1110</v>
      </c>
      <c r="B703" s="13">
        <v>46516</v>
      </c>
      <c r="C703" s="13" t="str">
        <f t="shared" si="60"/>
        <v>May</v>
      </c>
      <c r="D703" s="13" t="str">
        <f t="shared" si="61"/>
        <v>2027</v>
      </c>
      <c r="E703" t="s">
        <v>694</v>
      </c>
      <c r="F703" t="s">
        <v>22</v>
      </c>
      <c r="G703" t="s">
        <v>71</v>
      </c>
      <c r="H703" t="s">
        <v>97</v>
      </c>
      <c r="I703" t="s">
        <v>72</v>
      </c>
      <c r="J703" t="s">
        <v>34</v>
      </c>
      <c r="K703" s="5">
        <v>18</v>
      </c>
      <c r="L703" s="3">
        <v>40</v>
      </c>
      <c r="M703">
        <v>4</v>
      </c>
      <c r="N703">
        <v>5</v>
      </c>
      <c r="O703" s="3">
        <v>9</v>
      </c>
      <c r="P703" t="s">
        <v>35</v>
      </c>
      <c r="Q703">
        <v>4</v>
      </c>
      <c r="R703" t="s">
        <v>28</v>
      </c>
      <c r="S703" s="3">
        <f t="shared" si="62"/>
        <v>152</v>
      </c>
      <c r="T703" s="3">
        <f t="shared" si="63"/>
        <v>81</v>
      </c>
      <c r="U703" s="3">
        <f t="shared" si="64"/>
        <v>71</v>
      </c>
      <c r="V703" s="8">
        <f t="shared" si="65"/>
        <v>0.46710526315789475</v>
      </c>
    </row>
    <row r="704" spans="1:22" x14ac:dyDescent="0.3">
      <c r="A704" t="s">
        <v>1111</v>
      </c>
      <c r="B704" s="13">
        <v>46517</v>
      </c>
      <c r="C704" s="13" t="str">
        <f t="shared" si="60"/>
        <v>May</v>
      </c>
      <c r="D704" s="13" t="str">
        <f t="shared" si="61"/>
        <v>2027</v>
      </c>
      <c r="E704" t="s">
        <v>788</v>
      </c>
      <c r="F704" t="s">
        <v>22</v>
      </c>
      <c r="G704" t="s">
        <v>23</v>
      </c>
      <c r="H704" t="s">
        <v>81</v>
      </c>
      <c r="I704" t="s">
        <v>173</v>
      </c>
      <c r="J704" t="s">
        <v>50</v>
      </c>
      <c r="K704" s="5">
        <v>30</v>
      </c>
      <c r="L704" s="3">
        <v>60</v>
      </c>
      <c r="M704">
        <v>1</v>
      </c>
      <c r="N704">
        <v>20</v>
      </c>
      <c r="O704" s="3">
        <v>6</v>
      </c>
      <c r="P704" t="s">
        <v>35</v>
      </c>
      <c r="Q704">
        <v>4</v>
      </c>
      <c r="R704" t="s">
        <v>28</v>
      </c>
      <c r="S704" s="3">
        <f t="shared" si="62"/>
        <v>48</v>
      </c>
      <c r="T704" s="3">
        <f t="shared" si="63"/>
        <v>36</v>
      </c>
      <c r="U704" s="3">
        <f t="shared" si="64"/>
        <v>12</v>
      </c>
      <c r="V704" s="8">
        <f t="shared" si="65"/>
        <v>0.25</v>
      </c>
    </row>
    <row r="705" spans="1:22" x14ac:dyDescent="0.3">
      <c r="A705" t="s">
        <v>1112</v>
      </c>
      <c r="B705" s="13">
        <v>46518</v>
      </c>
      <c r="C705" s="13" t="str">
        <f t="shared" si="60"/>
        <v>May</v>
      </c>
      <c r="D705" s="13" t="str">
        <f t="shared" si="61"/>
        <v>2027</v>
      </c>
      <c r="E705" t="s">
        <v>720</v>
      </c>
      <c r="F705" t="s">
        <v>53</v>
      </c>
      <c r="G705" t="s">
        <v>43</v>
      </c>
      <c r="H705" t="s">
        <v>91</v>
      </c>
      <c r="I705" t="s">
        <v>85</v>
      </c>
      <c r="J705" t="s">
        <v>58</v>
      </c>
      <c r="K705" s="5">
        <v>20</v>
      </c>
      <c r="L705" s="3">
        <v>45</v>
      </c>
      <c r="M705">
        <v>4</v>
      </c>
      <c r="N705">
        <v>5</v>
      </c>
      <c r="O705" s="3">
        <v>5</v>
      </c>
      <c r="P705" t="s">
        <v>45</v>
      </c>
      <c r="Q705">
        <v>5</v>
      </c>
      <c r="R705" t="s">
        <v>28</v>
      </c>
      <c r="S705" s="3">
        <f t="shared" si="62"/>
        <v>171</v>
      </c>
      <c r="T705" s="3">
        <f t="shared" si="63"/>
        <v>85</v>
      </c>
      <c r="U705" s="3">
        <f t="shared" si="64"/>
        <v>86</v>
      </c>
      <c r="V705" s="8">
        <f t="shared" si="65"/>
        <v>0.50292397660818711</v>
      </c>
    </row>
    <row r="706" spans="1:22" x14ac:dyDescent="0.3">
      <c r="A706" t="s">
        <v>1113</v>
      </c>
      <c r="B706" s="13">
        <v>46519</v>
      </c>
      <c r="C706" s="13" t="str">
        <f t="shared" ref="C706:C769" si="66">TEXT(B706,"mmmm")</f>
        <v>May</v>
      </c>
      <c r="D706" s="13" t="str">
        <f t="shared" ref="D706:D769" si="67">TEXT(B706, "yyyy")</f>
        <v>2027</v>
      </c>
      <c r="E706" t="s">
        <v>1114</v>
      </c>
      <c r="F706" t="s">
        <v>38</v>
      </c>
      <c r="G706" t="s">
        <v>71</v>
      </c>
      <c r="H706" t="s">
        <v>44</v>
      </c>
      <c r="I706" t="s">
        <v>82</v>
      </c>
      <c r="J706" t="s">
        <v>50</v>
      </c>
      <c r="K706" s="5">
        <v>15</v>
      </c>
      <c r="L706" s="3">
        <v>35</v>
      </c>
      <c r="M706">
        <v>3</v>
      </c>
      <c r="N706">
        <v>15</v>
      </c>
      <c r="O706" s="3">
        <v>8</v>
      </c>
      <c r="P706" t="s">
        <v>54</v>
      </c>
      <c r="Q706">
        <v>4</v>
      </c>
      <c r="R706" t="s">
        <v>28</v>
      </c>
      <c r="S706" s="3">
        <f t="shared" ref="S706:S769" si="68">M706*L706*(1-N706/100)</f>
        <v>89.25</v>
      </c>
      <c r="T706" s="3">
        <f t="shared" si="63"/>
        <v>53</v>
      </c>
      <c r="U706" s="3">
        <f t="shared" si="64"/>
        <v>36.25</v>
      </c>
      <c r="V706" s="8">
        <f t="shared" si="65"/>
        <v>0.4061624649859944</v>
      </c>
    </row>
    <row r="707" spans="1:22" x14ac:dyDescent="0.3">
      <c r="A707" t="s">
        <v>1115</v>
      </c>
      <c r="B707" s="13">
        <v>46520</v>
      </c>
      <c r="C707" s="13" t="str">
        <f t="shared" si="66"/>
        <v>May</v>
      </c>
      <c r="D707" s="13" t="str">
        <f t="shared" si="67"/>
        <v>2027</v>
      </c>
      <c r="E707" t="s">
        <v>70</v>
      </c>
      <c r="F707" t="s">
        <v>22</v>
      </c>
      <c r="G707" t="s">
        <v>43</v>
      </c>
      <c r="H707" t="s">
        <v>64</v>
      </c>
      <c r="I707" t="s">
        <v>207</v>
      </c>
      <c r="J707" t="s">
        <v>40</v>
      </c>
      <c r="K707" s="5">
        <v>35</v>
      </c>
      <c r="L707" s="3">
        <v>70</v>
      </c>
      <c r="M707">
        <v>2</v>
      </c>
      <c r="N707">
        <v>10</v>
      </c>
      <c r="O707" s="3">
        <v>13</v>
      </c>
      <c r="P707" t="s">
        <v>35</v>
      </c>
      <c r="Q707">
        <v>4</v>
      </c>
      <c r="R707" t="s">
        <v>28</v>
      </c>
      <c r="S707" s="3">
        <f t="shared" si="68"/>
        <v>126</v>
      </c>
      <c r="T707" s="3">
        <f t="shared" ref="T707:T770" si="69">(K707*M707)+O707</f>
        <v>83</v>
      </c>
      <c r="U707" s="3">
        <f t="shared" ref="U707:U770" si="70">S707-T707</f>
        <v>43</v>
      </c>
      <c r="V707" s="8">
        <f t="shared" ref="V707:V770" si="71">IF(S707=0, 0, U707/S707)</f>
        <v>0.34126984126984128</v>
      </c>
    </row>
    <row r="708" spans="1:22" x14ac:dyDescent="0.3">
      <c r="A708" t="s">
        <v>1116</v>
      </c>
      <c r="B708" s="13">
        <v>46521</v>
      </c>
      <c r="C708" s="13" t="str">
        <f t="shared" si="66"/>
        <v>May</v>
      </c>
      <c r="D708" s="13" t="str">
        <f t="shared" si="67"/>
        <v>2027</v>
      </c>
      <c r="E708" t="s">
        <v>759</v>
      </c>
      <c r="F708" t="s">
        <v>53</v>
      </c>
      <c r="G708" t="s">
        <v>23</v>
      </c>
      <c r="H708" t="s">
        <v>24</v>
      </c>
      <c r="I708" t="s">
        <v>72</v>
      </c>
      <c r="J708" t="s">
        <v>34</v>
      </c>
      <c r="K708" s="5">
        <v>18</v>
      </c>
      <c r="L708" s="3">
        <v>40</v>
      </c>
      <c r="M708">
        <v>4</v>
      </c>
      <c r="N708">
        <v>10</v>
      </c>
      <c r="O708" s="3">
        <v>7</v>
      </c>
      <c r="P708" t="s">
        <v>35</v>
      </c>
      <c r="Q708">
        <v>4</v>
      </c>
      <c r="R708" t="s">
        <v>28</v>
      </c>
      <c r="S708" s="3">
        <f t="shared" si="68"/>
        <v>144</v>
      </c>
      <c r="T708" s="3">
        <f t="shared" si="69"/>
        <v>79</v>
      </c>
      <c r="U708" s="3">
        <f t="shared" si="70"/>
        <v>65</v>
      </c>
      <c r="V708" s="8">
        <f t="shared" si="71"/>
        <v>0.4513888888888889</v>
      </c>
    </row>
    <row r="709" spans="1:22" x14ac:dyDescent="0.3">
      <c r="A709" t="s">
        <v>1117</v>
      </c>
      <c r="B709" s="13">
        <v>46522</v>
      </c>
      <c r="C709" s="13" t="str">
        <f t="shared" si="66"/>
        <v>May</v>
      </c>
      <c r="D709" s="13" t="str">
        <f t="shared" si="67"/>
        <v>2027</v>
      </c>
      <c r="E709" t="s">
        <v>415</v>
      </c>
      <c r="F709" t="s">
        <v>22</v>
      </c>
      <c r="G709" t="s">
        <v>23</v>
      </c>
      <c r="H709" t="s">
        <v>64</v>
      </c>
      <c r="I709" t="s">
        <v>173</v>
      </c>
      <c r="J709" t="s">
        <v>50</v>
      </c>
      <c r="K709" s="5">
        <v>30</v>
      </c>
      <c r="L709" s="3">
        <v>60</v>
      </c>
      <c r="M709">
        <v>4</v>
      </c>
      <c r="N709">
        <v>20</v>
      </c>
      <c r="O709" s="3">
        <v>14</v>
      </c>
      <c r="P709" t="s">
        <v>54</v>
      </c>
      <c r="Q709">
        <v>4</v>
      </c>
      <c r="R709" t="s">
        <v>28</v>
      </c>
      <c r="S709" s="3">
        <f t="shared" si="68"/>
        <v>192</v>
      </c>
      <c r="T709" s="3">
        <f t="shared" si="69"/>
        <v>134</v>
      </c>
      <c r="U709" s="3">
        <f t="shared" si="70"/>
        <v>58</v>
      </c>
      <c r="V709" s="8">
        <f t="shared" si="71"/>
        <v>0.30208333333333331</v>
      </c>
    </row>
    <row r="710" spans="1:22" x14ac:dyDescent="0.3">
      <c r="A710" t="s">
        <v>1118</v>
      </c>
      <c r="B710" s="13">
        <v>46523</v>
      </c>
      <c r="C710" s="13" t="str">
        <f t="shared" si="66"/>
        <v>May</v>
      </c>
      <c r="D710" s="13" t="str">
        <f t="shared" si="67"/>
        <v>2027</v>
      </c>
      <c r="E710" t="s">
        <v>662</v>
      </c>
      <c r="F710" t="s">
        <v>22</v>
      </c>
      <c r="G710" t="s">
        <v>43</v>
      </c>
      <c r="H710" t="s">
        <v>44</v>
      </c>
      <c r="I710" t="s">
        <v>85</v>
      </c>
      <c r="J710" t="s">
        <v>58</v>
      </c>
      <c r="K710" s="5">
        <v>20</v>
      </c>
      <c r="L710" s="3">
        <v>45</v>
      </c>
      <c r="M710">
        <v>3</v>
      </c>
      <c r="N710">
        <v>25</v>
      </c>
      <c r="O710" s="3">
        <v>15</v>
      </c>
      <c r="P710" t="s">
        <v>54</v>
      </c>
      <c r="Q710">
        <v>2</v>
      </c>
      <c r="R710" t="s">
        <v>28</v>
      </c>
      <c r="S710" s="3">
        <f t="shared" si="68"/>
        <v>101.25</v>
      </c>
      <c r="T710" s="3">
        <f t="shared" si="69"/>
        <v>75</v>
      </c>
      <c r="U710" s="3">
        <f t="shared" si="70"/>
        <v>26.25</v>
      </c>
      <c r="V710" s="8">
        <f t="shared" si="71"/>
        <v>0.25925925925925924</v>
      </c>
    </row>
    <row r="711" spans="1:22" x14ac:dyDescent="0.3">
      <c r="A711" t="s">
        <v>1119</v>
      </c>
      <c r="B711" s="13">
        <v>46524</v>
      </c>
      <c r="C711" s="13" t="str">
        <f t="shared" si="66"/>
        <v>May</v>
      </c>
      <c r="D711" s="13" t="str">
        <f t="shared" si="67"/>
        <v>2027</v>
      </c>
      <c r="E711" t="s">
        <v>1120</v>
      </c>
      <c r="F711" t="s">
        <v>22</v>
      </c>
      <c r="G711" t="s">
        <v>23</v>
      </c>
      <c r="H711" t="s">
        <v>32</v>
      </c>
      <c r="I711" t="s">
        <v>118</v>
      </c>
      <c r="J711" t="s">
        <v>34</v>
      </c>
      <c r="K711" s="5">
        <v>18</v>
      </c>
      <c r="L711" s="3">
        <v>45</v>
      </c>
      <c r="M711">
        <v>4</v>
      </c>
      <c r="N711">
        <v>25</v>
      </c>
      <c r="O711" s="3">
        <v>9</v>
      </c>
      <c r="P711" t="s">
        <v>54</v>
      </c>
      <c r="Q711">
        <v>4</v>
      </c>
      <c r="R711" t="s">
        <v>28</v>
      </c>
      <c r="S711" s="3">
        <f t="shared" si="68"/>
        <v>135</v>
      </c>
      <c r="T711" s="3">
        <f t="shared" si="69"/>
        <v>81</v>
      </c>
      <c r="U711" s="3">
        <f t="shared" si="70"/>
        <v>54</v>
      </c>
      <c r="V711" s="8">
        <f t="shared" si="71"/>
        <v>0.4</v>
      </c>
    </row>
    <row r="712" spans="1:22" x14ac:dyDescent="0.3">
      <c r="A712" t="s">
        <v>1121</v>
      </c>
      <c r="B712" s="13">
        <v>46525</v>
      </c>
      <c r="C712" s="13" t="str">
        <f t="shared" si="66"/>
        <v>May</v>
      </c>
      <c r="D712" s="13" t="str">
        <f t="shared" si="67"/>
        <v>2027</v>
      </c>
      <c r="E712" t="s">
        <v>962</v>
      </c>
      <c r="F712" t="s">
        <v>22</v>
      </c>
      <c r="G712" t="s">
        <v>23</v>
      </c>
      <c r="H712" t="s">
        <v>81</v>
      </c>
      <c r="I712" t="s">
        <v>98</v>
      </c>
      <c r="J712" t="s">
        <v>26</v>
      </c>
      <c r="K712" s="5">
        <v>100</v>
      </c>
      <c r="L712" s="3">
        <v>170</v>
      </c>
      <c r="M712">
        <v>4</v>
      </c>
      <c r="N712">
        <v>15</v>
      </c>
      <c r="O712" s="3">
        <v>14</v>
      </c>
      <c r="P712" t="s">
        <v>27</v>
      </c>
      <c r="Q712">
        <v>2</v>
      </c>
      <c r="R712" t="s">
        <v>28</v>
      </c>
      <c r="S712" s="3">
        <f t="shared" si="68"/>
        <v>578</v>
      </c>
      <c r="T712" s="3">
        <f t="shared" si="69"/>
        <v>414</v>
      </c>
      <c r="U712" s="3">
        <f t="shared" si="70"/>
        <v>164</v>
      </c>
      <c r="V712" s="8">
        <f t="shared" si="71"/>
        <v>0.2837370242214533</v>
      </c>
    </row>
    <row r="713" spans="1:22" x14ac:dyDescent="0.3">
      <c r="A713" t="s">
        <v>1122</v>
      </c>
      <c r="B713" s="13">
        <v>46526</v>
      </c>
      <c r="C713" s="13" t="str">
        <f t="shared" si="66"/>
        <v>May</v>
      </c>
      <c r="D713" s="13" t="str">
        <f t="shared" si="67"/>
        <v>2027</v>
      </c>
      <c r="E713" t="s">
        <v>143</v>
      </c>
      <c r="F713" t="s">
        <v>38</v>
      </c>
      <c r="G713" t="s">
        <v>43</v>
      </c>
      <c r="H713" t="s">
        <v>64</v>
      </c>
      <c r="I713" t="s">
        <v>105</v>
      </c>
      <c r="J713" t="s">
        <v>40</v>
      </c>
      <c r="K713" s="5">
        <v>40</v>
      </c>
      <c r="L713" s="3">
        <v>85</v>
      </c>
      <c r="M713">
        <v>6</v>
      </c>
      <c r="N713">
        <v>10</v>
      </c>
      <c r="O713" s="3">
        <v>15</v>
      </c>
      <c r="P713" t="s">
        <v>54</v>
      </c>
      <c r="Q713">
        <v>5</v>
      </c>
      <c r="R713" t="s">
        <v>28</v>
      </c>
      <c r="S713" s="3">
        <f t="shared" si="68"/>
        <v>459</v>
      </c>
      <c r="T713" s="3">
        <f t="shared" si="69"/>
        <v>255</v>
      </c>
      <c r="U713" s="3">
        <f t="shared" si="70"/>
        <v>204</v>
      </c>
      <c r="V713" s="8">
        <f t="shared" si="71"/>
        <v>0.44444444444444442</v>
      </c>
    </row>
    <row r="714" spans="1:22" x14ac:dyDescent="0.3">
      <c r="A714" t="s">
        <v>1123</v>
      </c>
      <c r="B714" s="13">
        <v>46527</v>
      </c>
      <c r="C714" s="13" t="str">
        <f t="shared" si="66"/>
        <v>May</v>
      </c>
      <c r="D714" s="13" t="str">
        <f t="shared" si="67"/>
        <v>2027</v>
      </c>
      <c r="E714" t="s">
        <v>493</v>
      </c>
      <c r="F714" t="s">
        <v>53</v>
      </c>
      <c r="G714" t="s">
        <v>43</v>
      </c>
      <c r="H714" t="s">
        <v>24</v>
      </c>
      <c r="I714" t="s">
        <v>118</v>
      </c>
      <c r="J714" t="s">
        <v>34</v>
      </c>
      <c r="K714" s="5">
        <v>18</v>
      </c>
      <c r="L714" s="3">
        <v>45</v>
      </c>
      <c r="M714">
        <v>1</v>
      </c>
      <c r="N714">
        <v>25</v>
      </c>
      <c r="O714" s="3">
        <v>14</v>
      </c>
      <c r="P714" t="s">
        <v>35</v>
      </c>
      <c r="Q714">
        <v>2</v>
      </c>
      <c r="R714" t="s">
        <v>28</v>
      </c>
      <c r="S714" s="3">
        <f t="shared" si="68"/>
        <v>33.75</v>
      </c>
      <c r="T714" s="3">
        <f t="shared" si="69"/>
        <v>32</v>
      </c>
      <c r="U714" s="3">
        <f t="shared" si="70"/>
        <v>1.75</v>
      </c>
      <c r="V714" s="8">
        <f t="shared" si="71"/>
        <v>5.185185185185185E-2</v>
      </c>
    </row>
    <row r="715" spans="1:22" x14ac:dyDescent="0.3">
      <c r="A715" t="s">
        <v>1124</v>
      </c>
      <c r="B715" s="13">
        <v>46528</v>
      </c>
      <c r="C715" s="13" t="str">
        <f t="shared" si="66"/>
        <v>May</v>
      </c>
      <c r="D715" s="13" t="str">
        <f t="shared" si="67"/>
        <v>2027</v>
      </c>
      <c r="E715" t="s">
        <v>259</v>
      </c>
      <c r="F715" t="s">
        <v>22</v>
      </c>
      <c r="G715" t="s">
        <v>31</v>
      </c>
      <c r="H715" t="s">
        <v>91</v>
      </c>
      <c r="I715" t="s">
        <v>118</v>
      </c>
      <c r="J715" t="s">
        <v>34</v>
      </c>
      <c r="K715" s="5">
        <v>18</v>
      </c>
      <c r="L715" s="3">
        <v>45</v>
      </c>
      <c r="M715">
        <v>3</v>
      </c>
      <c r="N715">
        <v>5</v>
      </c>
      <c r="O715" s="3">
        <v>15</v>
      </c>
      <c r="P715" t="s">
        <v>45</v>
      </c>
      <c r="Q715">
        <v>6</v>
      </c>
      <c r="R715" t="s">
        <v>28</v>
      </c>
      <c r="S715" s="3">
        <f t="shared" si="68"/>
        <v>128.25</v>
      </c>
      <c r="T715" s="3">
        <f t="shared" si="69"/>
        <v>69</v>
      </c>
      <c r="U715" s="3">
        <f t="shared" si="70"/>
        <v>59.25</v>
      </c>
      <c r="V715" s="8">
        <f t="shared" si="71"/>
        <v>0.46198830409356723</v>
      </c>
    </row>
    <row r="716" spans="1:22" x14ac:dyDescent="0.3">
      <c r="A716" t="s">
        <v>1125</v>
      </c>
      <c r="B716" s="13">
        <v>46529</v>
      </c>
      <c r="C716" s="13" t="str">
        <f t="shared" si="66"/>
        <v>May</v>
      </c>
      <c r="D716" s="13" t="str">
        <f t="shared" si="67"/>
        <v>2027</v>
      </c>
      <c r="E716" t="s">
        <v>215</v>
      </c>
      <c r="F716" t="s">
        <v>53</v>
      </c>
      <c r="G716" t="s">
        <v>31</v>
      </c>
      <c r="H716" t="s">
        <v>64</v>
      </c>
      <c r="I716" t="s">
        <v>33</v>
      </c>
      <c r="J716" t="s">
        <v>34</v>
      </c>
      <c r="K716" s="5">
        <v>6</v>
      </c>
      <c r="L716" s="3">
        <v>20</v>
      </c>
      <c r="M716">
        <v>2</v>
      </c>
      <c r="N716">
        <v>25</v>
      </c>
      <c r="O716" s="3">
        <v>20</v>
      </c>
      <c r="P716" t="s">
        <v>54</v>
      </c>
      <c r="Q716">
        <v>4</v>
      </c>
      <c r="R716" t="s">
        <v>28</v>
      </c>
      <c r="S716" s="3">
        <f t="shared" si="68"/>
        <v>30</v>
      </c>
      <c r="T716" s="3">
        <f t="shared" si="69"/>
        <v>32</v>
      </c>
      <c r="U716" s="3">
        <f t="shared" si="70"/>
        <v>-2</v>
      </c>
      <c r="V716" s="8">
        <f t="shared" si="71"/>
        <v>-6.6666666666666666E-2</v>
      </c>
    </row>
    <row r="717" spans="1:22" x14ac:dyDescent="0.3">
      <c r="A717" t="s">
        <v>1126</v>
      </c>
      <c r="B717" s="13">
        <v>46530</v>
      </c>
      <c r="C717" s="13" t="str">
        <f t="shared" si="66"/>
        <v>May</v>
      </c>
      <c r="D717" s="13" t="str">
        <f t="shared" si="67"/>
        <v>2027</v>
      </c>
      <c r="E717" t="s">
        <v>917</v>
      </c>
      <c r="F717" t="s">
        <v>38</v>
      </c>
      <c r="G717" t="s">
        <v>71</v>
      </c>
      <c r="H717" t="s">
        <v>97</v>
      </c>
      <c r="I717" t="s">
        <v>105</v>
      </c>
      <c r="J717" t="s">
        <v>40</v>
      </c>
      <c r="K717" s="5">
        <v>40</v>
      </c>
      <c r="L717" s="3">
        <v>85</v>
      </c>
      <c r="M717">
        <v>4</v>
      </c>
      <c r="N717">
        <v>15</v>
      </c>
      <c r="O717" s="3">
        <v>10</v>
      </c>
      <c r="P717" t="s">
        <v>27</v>
      </c>
      <c r="Q717">
        <v>2</v>
      </c>
      <c r="R717" t="s">
        <v>28</v>
      </c>
      <c r="S717" s="3">
        <f t="shared" si="68"/>
        <v>289</v>
      </c>
      <c r="T717" s="3">
        <f t="shared" si="69"/>
        <v>170</v>
      </c>
      <c r="U717" s="3">
        <f t="shared" si="70"/>
        <v>119</v>
      </c>
      <c r="V717" s="8">
        <f t="shared" si="71"/>
        <v>0.41176470588235292</v>
      </c>
    </row>
    <row r="718" spans="1:22" x14ac:dyDescent="0.3">
      <c r="A718" t="s">
        <v>1127</v>
      </c>
      <c r="B718" s="13">
        <v>46531</v>
      </c>
      <c r="C718" s="13" t="str">
        <f t="shared" si="66"/>
        <v>May</v>
      </c>
      <c r="D718" s="13" t="str">
        <f t="shared" si="67"/>
        <v>2027</v>
      </c>
      <c r="E718" t="s">
        <v>565</v>
      </c>
      <c r="F718" t="s">
        <v>22</v>
      </c>
      <c r="G718" t="s">
        <v>23</v>
      </c>
      <c r="H718" t="s">
        <v>32</v>
      </c>
      <c r="I718" t="s">
        <v>146</v>
      </c>
      <c r="J718" t="s">
        <v>26</v>
      </c>
      <c r="K718" s="5">
        <v>50</v>
      </c>
      <c r="L718" s="3">
        <v>95</v>
      </c>
      <c r="M718">
        <v>2</v>
      </c>
      <c r="N718">
        <v>10</v>
      </c>
      <c r="O718" s="3">
        <v>7</v>
      </c>
      <c r="P718" t="s">
        <v>35</v>
      </c>
      <c r="Q718">
        <v>2</v>
      </c>
      <c r="R718" t="s">
        <v>28</v>
      </c>
      <c r="S718" s="3">
        <f t="shared" si="68"/>
        <v>171</v>
      </c>
      <c r="T718" s="3">
        <f t="shared" si="69"/>
        <v>107</v>
      </c>
      <c r="U718" s="3">
        <f t="shared" si="70"/>
        <v>64</v>
      </c>
      <c r="V718" s="8">
        <f t="shared" si="71"/>
        <v>0.3742690058479532</v>
      </c>
    </row>
    <row r="719" spans="1:22" x14ac:dyDescent="0.3">
      <c r="A719" t="s">
        <v>1128</v>
      </c>
      <c r="B719" s="13">
        <v>46532</v>
      </c>
      <c r="C719" s="13" t="str">
        <f t="shared" si="66"/>
        <v>May</v>
      </c>
      <c r="D719" s="13" t="str">
        <f t="shared" si="67"/>
        <v>2027</v>
      </c>
      <c r="E719" t="s">
        <v>325</v>
      </c>
      <c r="F719" t="s">
        <v>22</v>
      </c>
      <c r="G719" t="s">
        <v>23</v>
      </c>
      <c r="H719" t="s">
        <v>64</v>
      </c>
      <c r="I719" t="s">
        <v>169</v>
      </c>
      <c r="J719" t="s">
        <v>26</v>
      </c>
      <c r="K719" s="5">
        <v>60</v>
      </c>
      <c r="L719" s="3">
        <v>120</v>
      </c>
      <c r="M719">
        <v>4</v>
      </c>
      <c r="N719">
        <v>0</v>
      </c>
      <c r="O719" s="3">
        <v>5</v>
      </c>
      <c r="P719" t="s">
        <v>45</v>
      </c>
      <c r="Q719">
        <v>4</v>
      </c>
      <c r="R719" t="s">
        <v>28</v>
      </c>
      <c r="S719" s="3">
        <f t="shared" si="68"/>
        <v>480</v>
      </c>
      <c r="T719" s="3">
        <f t="shared" si="69"/>
        <v>245</v>
      </c>
      <c r="U719" s="3">
        <f t="shared" si="70"/>
        <v>235</v>
      </c>
      <c r="V719" s="8">
        <f t="shared" si="71"/>
        <v>0.48958333333333331</v>
      </c>
    </row>
    <row r="720" spans="1:22" x14ac:dyDescent="0.3">
      <c r="A720" t="s">
        <v>1129</v>
      </c>
      <c r="B720" s="13">
        <v>46533</v>
      </c>
      <c r="C720" s="13" t="str">
        <f t="shared" si="66"/>
        <v>May</v>
      </c>
      <c r="D720" s="13" t="str">
        <f t="shared" si="67"/>
        <v>2027</v>
      </c>
      <c r="E720" t="s">
        <v>298</v>
      </c>
      <c r="F720" t="s">
        <v>22</v>
      </c>
      <c r="G720" t="s">
        <v>23</v>
      </c>
      <c r="H720" t="s">
        <v>64</v>
      </c>
      <c r="I720" t="s">
        <v>82</v>
      </c>
      <c r="J720" t="s">
        <v>50</v>
      </c>
      <c r="K720" s="5">
        <v>15</v>
      </c>
      <c r="L720" s="3">
        <v>35</v>
      </c>
      <c r="M720">
        <v>3</v>
      </c>
      <c r="N720">
        <v>5</v>
      </c>
      <c r="O720" s="3">
        <v>15</v>
      </c>
      <c r="P720" t="s">
        <v>35</v>
      </c>
      <c r="Q720">
        <v>5</v>
      </c>
      <c r="R720" t="s">
        <v>28</v>
      </c>
      <c r="S720" s="3">
        <f t="shared" si="68"/>
        <v>99.75</v>
      </c>
      <c r="T720" s="3">
        <f t="shared" si="69"/>
        <v>60</v>
      </c>
      <c r="U720" s="3">
        <f t="shared" si="70"/>
        <v>39.75</v>
      </c>
      <c r="V720" s="8">
        <f t="shared" si="71"/>
        <v>0.39849624060150374</v>
      </c>
    </row>
    <row r="721" spans="1:22" x14ac:dyDescent="0.3">
      <c r="A721" t="s">
        <v>1130</v>
      </c>
      <c r="B721" s="13">
        <v>46534</v>
      </c>
      <c r="C721" s="13" t="str">
        <f t="shared" si="66"/>
        <v>May</v>
      </c>
      <c r="D721" s="13" t="str">
        <f t="shared" si="67"/>
        <v>2027</v>
      </c>
      <c r="E721" t="s">
        <v>536</v>
      </c>
      <c r="F721" t="s">
        <v>22</v>
      </c>
      <c r="G721" t="s">
        <v>31</v>
      </c>
      <c r="H721" t="s">
        <v>64</v>
      </c>
      <c r="I721" t="s">
        <v>82</v>
      </c>
      <c r="J721" t="s">
        <v>50</v>
      </c>
      <c r="K721" s="5">
        <v>15</v>
      </c>
      <c r="L721" s="3">
        <v>35</v>
      </c>
      <c r="M721">
        <v>4</v>
      </c>
      <c r="N721">
        <v>20</v>
      </c>
      <c r="O721" s="3">
        <v>20</v>
      </c>
      <c r="P721" t="s">
        <v>54</v>
      </c>
      <c r="Q721">
        <v>7</v>
      </c>
      <c r="R721" t="s">
        <v>28</v>
      </c>
      <c r="S721" s="3">
        <f t="shared" si="68"/>
        <v>112</v>
      </c>
      <c r="T721" s="3">
        <f t="shared" si="69"/>
        <v>80</v>
      </c>
      <c r="U721" s="3">
        <f t="shared" si="70"/>
        <v>32</v>
      </c>
      <c r="V721" s="8">
        <f t="shared" si="71"/>
        <v>0.2857142857142857</v>
      </c>
    </row>
    <row r="722" spans="1:22" x14ac:dyDescent="0.3">
      <c r="A722" t="s">
        <v>1131</v>
      </c>
      <c r="B722" s="13">
        <v>46535</v>
      </c>
      <c r="C722" s="13" t="str">
        <f t="shared" si="66"/>
        <v>May</v>
      </c>
      <c r="D722" s="13" t="str">
        <f t="shared" si="67"/>
        <v>2027</v>
      </c>
      <c r="E722" t="s">
        <v>384</v>
      </c>
      <c r="F722" t="s">
        <v>22</v>
      </c>
      <c r="G722" t="s">
        <v>23</v>
      </c>
      <c r="H722" t="s">
        <v>64</v>
      </c>
      <c r="I722" t="s">
        <v>61</v>
      </c>
      <c r="J722" t="s">
        <v>26</v>
      </c>
      <c r="K722" s="5">
        <v>90</v>
      </c>
      <c r="L722" s="3">
        <v>160</v>
      </c>
      <c r="M722">
        <v>4</v>
      </c>
      <c r="N722">
        <v>15</v>
      </c>
      <c r="O722" s="3">
        <v>11</v>
      </c>
      <c r="P722" t="s">
        <v>35</v>
      </c>
      <c r="Q722">
        <v>2</v>
      </c>
      <c r="R722" t="s">
        <v>28</v>
      </c>
      <c r="S722" s="3">
        <f t="shared" si="68"/>
        <v>544</v>
      </c>
      <c r="T722" s="3">
        <f t="shared" si="69"/>
        <v>371</v>
      </c>
      <c r="U722" s="3">
        <f t="shared" si="70"/>
        <v>173</v>
      </c>
      <c r="V722" s="8">
        <f t="shared" si="71"/>
        <v>0.31801470588235292</v>
      </c>
    </row>
    <row r="723" spans="1:22" x14ac:dyDescent="0.3">
      <c r="A723" t="s">
        <v>1132</v>
      </c>
      <c r="B723" s="13">
        <v>46536</v>
      </c>
      <c r="C723" s="13" t="str">
        <f t="shared" si="66"/>
        <v>May</v>
      </c>
      <c r="D723" s="13" t="str">
        <f t="shared" si="67"/>
        <v>2027</v>
      </c>
      <c r="E723" t="s">
        <v>771</v>
      </c>
      <c r="F723" t="s">
        <v>22</v>
      </c>
      <c r="G723" t="s">
        <v>43</v>
      </c>
      <c r="H723" t="s">
        <v>44</v>
      </c>
      <c r="I723" t="s">
        <v>85</v>
      </c>
      <c r="J723" t="s">
        <v>58</v>
      </c>
      <c r="K723" s="5">
        <v>20</v>
      </c>
      <c r="L723" s="3">
        <v>45</v>
      </c>
      <c r="M723">
        <v>4</v>
      </c>
      <c r="N723">
        <v>25</v>
      </c>
      <c r="O723" s="3">
        <v>11</v>
      </c>
      <c r="P723" t="s">
        <v>27</v>
      </c>
      <c r="Q723">
        <v>2</v>
      </c>
      <c r="R723" t="s">
        <v>28</v>
      </c>
      <c r="S723" s="3">
        <f t="shared" si="68"/>
        <v>135</v>
      </c>
      <c r="T723" s="3">
        <f t="shared" si="69"/>
        <v>91</v>
      </c>
      <c r="U723" s="3">
        <f t="shared" si="70"/>
        <v>44</v>
      </c>
      <c r="V723" s="8">
        <f t="shared" si="71"/>
        <v>0.32592592592592595</v>
      </c>
    </row>
    <row r="724" spans="1:22" x14ac:dyDescent="0.3">
      <c r="A724" t="s">
        <v>1133</v>
      </c>
      <c r="B724" s="13">
        <v>46537</v>
      </c>
      <c r="C724" s="13" t="str">
        <f t="shared" si="66"/>
        <v>May</v>
      </c>
      <c r="D724" s="13" t="str">
        <f t="shared" si="67"/>
        <v>2027</v>
      </c>
      <c r="E724" t="s">
        <v>232</v>
      </c>
      <c r="F724" t="s">
        <v>22</v>
      </c>
      <c r="G724" t="s">
        <v>43</v>
      </c>
      <c r="H724" t="s">
        <v>64</v>
      </c>
      <c r="I724" t="s">
        <v>25</v>
      </c>
      <c r="J724" t="s">
        <v>26</v>
      </c>
      <c r="K724" s="5">
        <v>35</v>
      </c>
      <c r="L724" s="3">
        <v>70</v>
      </c>
      <c r="M724">
        <v>4</v>
      </c>
      <c r="N724">
        <v>20</v>
      </c>
      <c r="O724" s="3">
        <v>11</v>
      </c>
      <c r="P724" t="s">
        <v>35</v>
      </c>
      <c r="Q724">
        <v>4</v>
      </c>
      <c r="R724" t="s">
        <v>28</v>
      </c>
      <c r="S724" s="3">
        <f t="shared" si="68"/>
        <v>224</v>
      </c>
      <c r="T724" s="3">
        <f t="shared" si="69"/>
        <v>151</v>
      </c>
      <c r="U724" s="3">
        <f t="shared" si="70"/>
        <v>73</v>
      </c>
      <c r="V724" s="8">
        <f t="shared" si="71"/>
        <v>0.32589285714285715</v>
      </c>
    </row>
    <row r="725" spans="1:22" x14ac:dyDescent="0.3">
      <c r="A725" t="s">
        <v>1134</v>
      </c>
      <c r="B725" s="13">
        <v>46538</v>
      </c>
      <c r="C725" s="13" t="str">
        <f t="shared" si="66"/>
        <v>May</v>
      </c>
      <c r="D725" s="13" t="str">
        <f t="shared" si="67"/>
        <v>2027</v>
      </c>
      <c r="E725" t="s">
        <v>300</v>
      </c>
      <c r="F725" t="s">
        <v>53</v>
      </c>
      <c r="G725" t="s">
        <v>43</v>
      </c>
      <c r="H725" t="s">
        <v>97</v>
      </c>
      <c r="I725" t="s">
        <v>112</v>
      </c>
      <c r="J725" t="s">
        <v>58</v>
      </c>
      <c r="K725" s="5">
        <v>70</v>
      </c>
      <c r="L725" s="3">
        <v>110</v>
      </c>
      <c r="M725">
        <v>2</v>
      </c>
      <c r="N725">
        <v>20</v>
      </c>
      <c r="O725" s="3">
        <v>11</v>
      </c>
      <c r="P725" t="s">
        <v>45</v>
      </c>
      <c r="Q725">
        <v>4</v>
      </c>
      <c r="R725" t="s">
        <v>28</v>
      </c>
      <c r="S725" s="3">
        <f t="shared" si="68"/>
        <v>176</v>
      </c>
      <c r="T725" s="3">
        <f t="shared" si="69"/>
        <v>151</v>
      </c>
      <c r="U725" s="3">
        <f t="shared" si="70"/>
        <v>25</v>
      </c>
      <c r="V725" s="8">
        <f t="shared" si="71"/>
        <v>0.14204545454545456</v>
      </c>
    </row>
    <row r="726" spans="1:22" x14ac:dyDescent="0.3">
      <c r="A726" t="s">
        <v>1135</v>
      </c>
      <c r="B726" s="13">
        <v>46539</v>
      </c>
      <c r="C726" s="13" t="str">
        <f t="shared" si="66"/>
        <v>June</v>
      </c>
      <c r="D726" s="13" t="str">
        <f t="shared" si="67"/>
        <v>2027</v>
      </c>
      <c r="E726" t="s">
        <v>336</v>
      </c>
      <c r="F726" t="s">
        <v>22</v>
      </c>
      <c r="G726" t="s">
        <v>23</v>
      </c>
      <c r="H726" t="s">
        <v>44</v>
      </c>
      <c r="I726" t="s">
        <v>33</v>
      </c>
      <c r="J726" t="s">
        <v>34</v>
      </c>
      <c r="K726" s="5">
        <v>6</v>
      </c>
      <c r="L726" s="3">
        <v>20</v>
      </c>
      <c r="M726">
        <v>1</v>
      </c>
      <c r="N726">
        <v>5</v>
      </c>
      <c r="O726" s="3">
        <v>8</v>
      </c>
      <c r="P726" t="s">
        <v>45</v>
      </c>
      <c r="Q726">
        <v>5</v>
      </c>
      <c r="R726" t="s">
        <v>28</v>
      </c>
      <c r="S726" s="3">
        <f t="shared" si="68"/>
        <v>19</v>
      </c>
      <c r="T726" s="3">
        <f t="shared" si="69"/>
        <v>14</v>
      </c>
      <c r="U726" s="3">
        <f t="shared" si="70"/>
        <v>5</v>
      </c>
      <c r="V726" s="8">
        <f t="shared" si="71"/>
        <v>0.26315789473684209</v>
      </c>
    </row>
    <row r="727" spans="1:22" x14ac:dyDescent="0.3">
      <c r="A727" t="s">
        <v>1136</v>
      </c>
      <c r="B727" s="13">
        <v>46540</v>
      </c>
      <c r="C727" s="13" t="str">
        <f t="shared" si="66"/>
        <v>June</v>
      </c>
      <c r="D727" s="13" t="str">
        <f t="shared" si="67"/>
        <v>2027</v>
      </c>
      <c r="E727" t="s">
        <v>1021</v>
      </c>
      <c r="F727" t="s">
        <v>53</v>
      </c>
      <c r="G727" t="s">
        <v>43</v>
      </c>
      <c r="H727" t="s">
        <v>91</v>
      </c>
      <c r="I727" t="s">
        <v>207</v>
      </c>
      <c r="J727" t="s">
        <v>40</v>
      </c>
      <c r="K727" s="5">
        <v>35</v>
      </c>
      <c r="L727" s="3">
        <v>70</v>
      </c>
      <c r="M727">
        <v>2</v>
      </c>
      <c r="N727">
        <v>10</v>
      </c>
      <c r="O727" s="3">
        <v>15</v>
      </c>
      <c r="P727" t="s">
        <v>54</v>
      </c>
      <c r="Q727">
        <v>2</v>
      </c>
      <c r="R727" t="s">
        <v>28</v>
      </c>
      <c r="S727" s="3">
        <f t="shared" si="68"/>
        <v>126</v>
      </c>
      <c r="T727" s="3">
        <f t="shared" si="69"/>
        <v>85</v>
      </c>
      <c r="U727" s="3">
        <f t="shared" si="70"/>
        <v>41</v>
      </c>
      <c r="V727" s="8">
        <f t="shared" si="71"/>
        <v>0.32539682539682541</v>
      </c>
    </row>
    <row r="728" spans="1:22" x14ac:dyDescent="0.3">
      <c r="A728" t="s">
        <v>1137</v>
      </c>
      <c r="B728" s="13">
        <v>46541</v>
      </c>
      <c r="C728" s="13" t="str">
        <f t="shared" si="66"/>
        <v>June</v>
      </c>
      <c r="D728" s="13" t="str">
        <f t="shared" si="67"/>
        <v>2027</v>
      </c>
      <c r="E728" t="s">
        <v>637</v>
      </c>
      <c r="F728" t="s">
        <v>22</v>
      </c>
      <c r="G728" t="s">
        <v>71</v>
      </c>
      <c r="H728" t="s">
        <v>97</v>
      </c>
      <c r="I728" t="s">
        <v>85</v>
      </c>
      <c r="J728" t="s">
        <v>58</v>
      </c>
      <c r="K728" s="5">
        <v>20</v>
      </c>
      <c r="L728" s="3">
        <v>45</v>
      </c>
      <c r="M728">
        <v>3</v>
      </c>
      <c r="N728">
        <v>15</v>
      </c>
      <c r="O728" s="3">
        <v>12</v>
      </c>
      <c r="P728" t="s">
        <v>45</v>
      </c>
      <c r="Q728">
        <v>4</v>
      </c>
      <c r="R728" t="s">
        <v>28</v>
      </c>
      <c r="S728" s="3">
        <f t="shared" si="68"/>
        <v>114.75</v>
      </c>
      <c r="T728" s="3">
        <f t="shared" si="69"/>
        <v>72</v>
      </c>
      <c r="U728" s="3">
        <f t="shared" si="70"/>
        <v>42.75</v>
      </c>
      <c r="V728" s="8">
        <f t="shared" si="71"/>
        <v>0.37254901960784315</v>
      </c>
    </row>
    <row r="729" spans="1:22" x14ac:dyDescent="0.3">
      <c r="A729" t="s">
        <v>1138</v>
      </c>
      <c r="B729" s="13">
        <v>46542</v>
      </c>
      <c r="C729" s="13" t="str">
        <f t="shared" si="66"/>
        <v>June</v>
      </c>
      <c r="D729" s="13" t="str">
        <f t="shared" si="67"/>
        <v>2027</v>
      </c>
      <c r="E729" t="s">
        <v>1035</v>
      </c>
      <c r="F729" t="s">
        <v>22</v>
      </c>
      <c r="G729" t="s">
        <v>43</v>
      </c>
      <c r="H729" t="s">
        <v>32</v>
      </c>
      <c r="I729" t="s">
        <v>186</v>
      </c>
      <c r="J729" t="s">
        <v>58</v>
      </c>
      <c r="K729" s="5">
        <v>700</v>
      </c>
      <c r="L729" s="3">
        <v>900</v>
      </c>
      <c r="M729">
        <v>1</v>
      </c>
      <c r="N729">
        <v>10</v>
      </c>
      <c r="O729" s="3">
        <v>7</v>
      </c>
      <c r="P729" t="s">
        <v>45</v>
      </c>
      <c r="Q729">
        <v>4</v>
      </c>
      <c r="R729" t="s">
        <v>28</v>
      </c>
      <c r="S729" s="3">
        <f t="shared" si="68"/>
        <v>810</v>
      </c>
      <c r="T729" s="3">
        <f t="shared" si="69"/>
        <v>707</v>
      </c>
      <c r="U729" s="3">
        <f t="shared" si="70"/>
        <v>103</v>
      </c>
      <c r="V729" s="8">
        <f t="shared" si="71"/>
        <v>0.12716049382716049</v>
      </c>
    </row>
    <row r="730" spans="1:22" x14ac:dyDescent="0.3">
      <c r="A730" t="s">
        <v>1139</v>
      </c>
      <c r="B730" s="13">
        <v>46543</v>
      </c>
      <c r="C730" s="13" t="str">
        <f t="shared" si="66"/>
        <v>June</v>
      </c>
      <c r="D730" s="13" t="str">
        <f t="shared" si="67"/>
        <v>2027</v>
      </c>
      <c r="E730" t="s">
        <v>393</v>
      </c>
      <c r="F730" t="s">
        <v>22</v>
      </c>
      <c r="G730" t="s">
        <v>43</v>
      </c>
      <c r="H730" t="s">
        <v>32</v>
      </c>
      <c r="I730" t="s">
        <v>57</v>
      </c>
      <c r="J730" t="s">
        <v>58</v>
      </c>
      <c r="K730" s="5">
        <v>450</v>
      </c>
      <c r="L730" s="3">
        <v>620</v>
      </c>
      <c r="M730">
        <v>2</v>
      </c>
      <c r="N730">
        <v>20</v>
      </c>
      <c r="O730" s="3">
        <v>13</v>
      </c>
      <c r="P730" t="s">
        <v>45</v>
      </c>
      <c r="Q730">
        <v>5</v>
      </c>
      <c r="R730" t="s">
        <v>28</v>
      </c>
      <c r="S730" s="3">
        <f t="shared" si="68"/>
        <v>992</v>
      </c>
      <c r="T730" s="3">
        <f t="shared" si="69"/>
        <v>913</v>
      </c>
      <c r="U730" s="3">
        <f t="shared" si="70"/>
        <v>79</v>
      </c>
      <c r="V730" s="8">
        <f t="shared" si="71"/>
        <v>7.9637096774193547E-2</v>
      </c>
    </row>
    <row r="731" spans="1:22" x14ac:dyDescent="0.3">
      <c r="A731" t="s">
        <v>1140</v>
      </c>
      <c r="B731" s="13">
        <v>46544</v>
      </c>
      <c r="C731" s="13" t="str">
        <f t="shared" si="66"/>
        <v>June</v>
      </c>
      <c r="D731" s="13" t="str">
        <f t="shared" si="67"/>
        <v>2027</v>
      </c>
      <c r="E731" t="s">
        <v>37</v>
      </c>
      <c r="F731" t="s">
        <v>53</v>
      </c>
      <c r="G731" t="s">
        <v>71</v>
      </c>
      <c r="H731" t="s">
        <v>117</v>
      </c>
      <c r="I731" t="s">
        <v>118</v>
      </c>
      <c r="J731" t="s">
        <v>34</v>
      </c>
      <c r="K731" s="5">
        <v>18</v>
      </c>
      <c r="L731" s="3">
        <v>45</v>
      </c>
      <c r="M731">
        <v>3</v>
      </c>
      <c r="N731">
        <v>20</v>
      </c>
      <c r="O731" s="3">
        <v>10</v>
      </c>
      <c r="P731" t="s">
        <v>45</v>
      </c>
      <c r="Q731">
        <v>4</v>
      </c>
      <c r="R731" t="s">
        <v>28</v>
      </c>
      <c r="S731" s="3">
        <f t="shared" si="68"/>
        <v>108</v>
      </c>
      <c r="T731" s="3">
        <f t="shared" si="69"/>
        <v>64</v>
      </c>
      <c r="U731" s="3">
        <f t="shared" si="70"/>
        <v>44</v>
      </c>
      <c r="V731" s="8">
        <f t="shared" si="71"/>
        <v>0.40740740740740738</v>
      </c>
    </row>
    <row r="732" spans="1:22" x14ac:dyDescent="0.3">
      <c r="A732" t="s">
        <v>1141</v>
      </c>
      <c r="B732" s="13">
        <v>46545</v>
      </c>
      <c r="C732" s="13" t="str">
        <f t="shared" si="66"/>
        <v>June</v>
      </c>
      <c r="D732" s="13" t="str">
        <f t="shared" si="67"/>
        <v>2027</v>
      </c>
      <c r="E732" t="s">
        <v>1086</v>
      </c>
      <c r="F732" t="s">
        <v>22</v>
      </c>
      <c r="G732" t="s">
        <v>23</v>
      </c>
      <c r="H732" t="s">
        <v>97</v>
      </c>
      <c r="I732" t="s">
        <v>85</v>
      </c>
      <c r="J732" t="s">
        <v>58</v>
      </c>
      <c r="K732" s="5">
        <v>20</v>
      </c>
      <c r="L732" s="3">
        <v>45</v>
      </c>
      <c r="M732">
        <v>2</v>
      </c>
      <c r="N732">
        <v>10</v>
      </c>
      <c r="O732" s="3">
        <v>15</v>
      </c>
      <c r="P732" t="s">
        <v>35</v>
      </c>
      <c r="Q732">
        <v>4</v>
      </c>
      <c r="R732" t="s">
        <v>28</v>
      </c>
      <c r="S732" s="3">
        <f t="shared" si="68"/>
        <v>81</v>
      </c>
      <c r="T732" s="3">
        <f t="shared" si="69"/>
        <v>55</v>
      </c>
      <c r="U732" s="3">
        <f t="shared" si="70"/>
        <v>26</v>
      </c>
      <c r="V732" s="8">
        <f t="shared" si="71"/>
        <v>0.32098765432098764</v>
      </c>
    </row>
    <row r="733" spans="1:22" x14ac:dyDescent="0.3">
      <c r="A733" t="s">
        <v>1142</v>
      </c>
      <c r="B733" s="13">
        <v>46546</v>
      </c>
      <c r="C733" s="13" t="str">
        <f t="shared" si="66"/>
        <v>June</v>
      </c>
      <c r="D733" s="13" t="str">
        <f t="shared" si="67"/>
        <v>2027</v>
      </c>
      <c r="E733" t="s">
        <v>100</v>
      </c>
      <c r="F733" t="s">
        <v>38</v>
      </c>
      <c r="G733" t="s">
        <v>71</v>
      </c>
      <c r="H733" t="s">
        <v>117</v>
      </c>
      <c r="I733" t="s">
        <v>169</v>
      </c>
      <c r="J733" t="s">
        <v>26</v>
      </c>
      <c r="K733" s="5">
        <v>60</v>
      </c>
      <c r="L733" s="3">
        <v>120</v>
      </c>
      <c r="M733">
        <v>6</v>
      </c>
      <c r="N733">
        <v>20</v>
      </c>
      <c r="O733" s="3">
        <v>9</v>
      </c>
      <c r="P733" t="s">
        <v>27</v>
      </c>
      <c r="Q733">
        <v>3</v>
      </c>
      <c r="R733" t="s">
        <v>28</v>
      </c>
      <c r="S733" s="3">
        <f t="shared" si="68"/>
        <v>576</v>
      </c>
      <c r="T733" s="3">
        <f t="shared" si="69"/>
        <v>369</v>
      </c>
      <c r="U733" s="3">
        <f t="shared" si="70"/>
        <v>207</v>
      </c>
      <c r="V733" s="8">
        <f t="shared" si="71"/>
        <v>0.359375</v>
      </c>
    </row>
    <row r="734" spans="1:22" x14ac:dyDescent="0.3">
      <c r="A734" t="s">
        <v>1143</v>
      </c>
      <c r="B734" s="13">
        <v>46547</v>
      </c>
      <c r="C734" s="13" t="str">
        <f t="shared" si="66"/>
        <v>June</v>
      </c>
      <c r="D734" s="13" t="str">
        <f t="shared" si="67"/>
        <v>2027</v>
      </c>
      <c r="E734" t="s">
        <v>145</v>
      </c>
      <c r="F734" t="s">
        <v>22</v>
      </c>
      <c r="G734" t="s">
        <v>23</v>
      </c>
      <c r="H734" t="s">
        <v>24</v>
      </c>
      <c r="I734" t="s">
        <v>316</v>
      </c>
      <c r="J734" t="s">
        <v>40</v>
      </c>
      <c r="K734" s="5">
        <v>20</v>
      </c>
      <c r="L734" s="3">
        <v>50</v>
      </c>
      <c r="M734">
        <v>2</v>
      </c>
      <c r="N734">
        <v>25</v>
      </c>
      <c r="O734" s="3">
        <v>13</v>
      </c>
      <c r="P734" t="s">
        <v>35</v>
      </c>
      <c r="Q734">
        <v>2</v>
      </c>
      <c r="R734" t="s">
        <v>28</v>
      </c>
      <c r="S734" s="3">
        <f t="shared" si="68"/>
        <v>75</v>
      </c>
      <c r="T734" s="3">
        <f t="shared" si="69"/>
        <v>53</v>
      </c>
      <c r="U734" s="3">
        <f t="shared" si="70"/>
        <v>22</v>
      </c>
      <c r="V734" s="8">
        <f t="shared" si="71"/>
        <v>0.29333333333333333</v>
      </c>
    </row>
    <row r="735" spans="1:22" x14ac:dyDescent="0.3">
      <c r="A735" t="s">
        <v>1144</v>
      </c>
      <c r="B735" s="13">
        <v>46548</v>
      </c>
      <c r="C735" s="13" t="str">
        <f t="shared" si="66"/>
        <v>June</v>
      </c>
      <c r="D735" s="13" t="str">
        <f t="shared" si="67"/>
        <v>2027</v>
      </c>
      <c r="E735" t="s">
        <v>543</v>
      </c>
      <c r="F735" t="s">
        <v>22</v>
      </c>
      <c r="G735" t="s">
        <v>23</v>
      </c>
      <c r="H735" t="s">
        <v>48</v>
      </c>
      <c r="I735" t="s">
        <v>135</v>
      </c>
      <c r="J735" t="s">
        <v>34</v>
      </c>
      <c r="K735" s="5">
        <v>5</v>
      </c>
      <c r="L735" s="3">
        <v>15</v>
      </c>
      <c r="M735">
        <v>1</v>
      </c>
      <c r="N735">
        <v>15</v>
      </c>
      <c r="O735" s="3">
        <v>10</v>
      </c>
      <c r="P735" t="s">
        <v>54</v>
      </c>
      <c r="Q735">
        <v>2</v>
      </c>
      <c r="R735" t="s">
        <v>28</v>
      </c>
      <c r="S735" s="3">
        <f t="shared" si="68"/>
        <v>12.75</v>
      </c>
      <c r="T735" s="3">
        <f t="shared" si="69"/>
        <v>15</v>
      </c>
      <c r="U735" s="3">
        <f t="shared" si="70"/>
        <v>-2.25</v>
      </c>
      <c r="V735" s="8">
        <f t="shared" si="71"/>
        <v>-0.17647058823529413</v>
      </c>
    </row>
    <row r="736" spans="1:22" x14ac:dyDescent="0.3">
      <c r="A736" t="s">
        <v>1145</v>
      </c>
      <c r="B736" s="13">
        <v>46549</v>
      </c>
      <c r="C736" s="13" t="str">
        <f t="shared" si="66"/>
        <v>June</v>
      </c>
      <c r="D736" s="13" t="str">
        <f t="shared" si="67"/>
        <v>2027</v>
      </c>
      <c r="E736" t="s">
        <v>211</v>
      </c>
      <c r="F736" t="s">
        <v>38</v>
      </c>
      <c r="G736" t="s">
        <v>31</v>
      </c>
      <c r="H736" t="s">
        <v>117</v>
      </c>
      <c r="I736" t="s">
        <v>57</v>
      </c>
      <c r="J736" t="s">
        <v>58</v>
      </c>
      <c r="K736" s="5">
        <v>450</v>
      </c>
      <c r="L736" s="3">
        <v>620</v>
      </c>
      <c r="M736">
        <v>6</v>
      </c>
      <c r="N736">
        <v>15</v>
      </c>
      <c r="O736" s="3">
        <v>17</v>
      </c>
      <c r="P736" t="s">
        <v>54</v>
      </c>
      <c r="Q736">
        <v>4</v>
      </c>
      <c r="R736" t="s">
        <v>28</v>
      </c>
      <c r="S736" s="3">
        <f t="shared" si="68"/>
        <v>3162</v>
      </c>
      <c r="T736" s="3">
        <f t="shared" si="69"/>
        <v>2717</v>
      </c>
      <c r="U736" s="3">
        <f t="shared" si="70"/>
        <v>445</v>
      </c>
      <c r="V736" s="8">
        <f t="shared" si="71"/>
        <v>0.14073371283997471</v>
      </c>
    </row>
    <row r="737" spans="1:22" x14ac:dyDescent="0.3">
      <c r="A737" t="s">
        <v>1146</v>
      </c>
      <c r="B737" s="13">
        <v>46550</v>
      </c>
      <c r="C737" s="13" t="str">
        <f t="shared" si="66"/>
        <v>June</v>
      </c>
      <c r="D737" s="13" t="str">
        <f t="shared" si="67"/>
        <v>2027</v>
      </c>
      <c r="E737" t="s">
        <v>657</v>
      </c>
      <c r="F737" t="s">
        <v>22</v>
      </c>
      <c r="G737" t="s">
        <v>71</v>
      </c>
      <c r="H737" t="s">
        <v>44</v>
      </c>
      <c r="I737" t="s">
        <v>226</v>
      </c>
      <c r="J737" t="s">
        <v>50</v>
      </c>
      <c r="K737" s="5">
        <v>12</v>
      </c>
      <c r="L737" s="3">
        <v>30</v>
      </c>
      <c r="M737">
        <v>2</v>
      </c>
      <c r="N737">
        <v>15</v>
      </c>
      <c r="O737" s="3">
        <v>5</v>
      </c>
      <c r="P737" t="s">
        <v>54</v>
      </c>
      <c r="Q737">
        <v>2</v>
      </c>
      <c r="R737" t="s">
        <v>28</v>
      </c>
      <c r="S737" s="3">
        <f t="shared" si="68"/>
        <v>51</v>
      </c>
      <c r="T737" s="3">
        <f t="shared" si="69"/>
        <v>29</v>
      </c>
      <c r="U737" s="3">
        <f t="shared" si="70"/>
        <v>22</v>
      </c>
      <c r="V737" s="8">
        <f t="shared" si="71"/>
        <v>0.43137254901960786</v>
      </c>
    </row>
    <row r="738" spans="1:22" x14ac:dyDescent="0.3">
      <c r="A738" t="s">
        <v>1147</v>
      </c>
      <c r="B738" s="13">
        <v>46551</v>
      </c>
      <c r="C738" s="13" t="str">
        <f t="shared" si="66"/>
        <v>June</v>
      </c>
      <c r="D738" s="13" t="str">
        <f t="shared" si="67"/>
        <v>2027</v>
      </c>
      <c r="E738" t="s">
        <v>151</v>
      </c>
      <c r="F738" t="s">
        <v>22</v>
      </c>
      <c r="G738" t="s">
        <v>43</v>
      </c>
      <c r="H738" t="s">
        <v>68</v>
      </c>
      <c r="I738" t="s">
        <v>152</v>
      </c>
      <c r="J738" t="s">
        <v>58</v>
      </c>
      <c r="K738" s="5">
        <v>45</v>
      </c>
      <c r="L738" s="3">
        <v>80</v>
      </c>
      <c r="M738">
        <v>4</v>
      </c>
      <c r="N738">
        <v>0</v>
      </c>
      <c r="O738" s="3">
        <v>15</v>
      </c>
      <c r="P738" t="s">
        <v>45</v>
      </c>
      <c r="Q738">
        <v>4</v>
      </c>
      <c r="R738" t="s">
        <v>28</v>
      </c>
      <c r="S738" s="3">
        <f t="shared" si="68"/>
        <v>320</v>
      </c>
      <c r="T738" s="3">
        <f t="shared" si="69"/>
        <v>195</v>
      </c>
      <c r="U738" s="3">
        <f t="shared" si="70"/>
        <v>125</v>
      </c>
      <c r="V738" s="8">
        <f t="shared" si="71"/>
        <v>0.390625</v>
      </c>
    </row>
    <row r="739" spans="1:22" x14ac:dyDescent="0.3">
      <c r="A739" t="s">
        <v>1148</v>
      </c>
      <c r="B739" s="13">
        <v>46552</v>
      </c>
      <c r="C739" s="13" t="str">
        <f t="shared" si="66"/>
        <v>June</v>
      </c>
      <c r="D739" s="13" t="str">
        <f t="shared" si="67"/>
        <v>2027</v>
      </c>
      <c r="E739" t="s">
        <v>204</v>
      </c>
      <c r="F739" t="s">
        <v>22</v>
      </c>
      <c r="G739" t="s">
        <v>71</v>
      </c>
      <c r="H739" t="s">
        <v>64</v>
      </c>
      <c r="I739" t="s">
        <v>94</v>
      </c>
      <c r="J739" t="s">
        <v>34</v>
      </c>
      <c r="K739" s="5">
        <v>8</v>
      </c>
      <c r="L739" s="3">
        <v>25</v>
      </c>
      <c r="M739">
        <v>4</v>
      </c>
      <c r="N739">
        <v>15</v>
      </c>
      <c r="O739" s="3">
        <v>15</v>
      </c>
      <c r="P739" t="s">
        <v>35</v>
      </c>
      <c r="Q739">
        <v>2</v>
      </c>
      <c r="R739" t="s">
        <v>28</v>
      </c>
      <c r="S739" s="3">
        <f t="shared" si="68"/>
        <v>85</v>
      </c>
      <c r="T739" s="3">
        <f t="shared" si="69"/>
        <v>47</v>
      </c>
      <c r="U739" s="3">
        <f t="shared" si="70"/>
        <v>38</v>
      </c>
      <c r="V739" s="8">
        <f t="shared" si="71"/>
        <v>0.44705882352941179</v>
      </c>
    </row>
    <row r="740" spans="1:22" x14ac:dyDescent="0.3">
      <c r="A740" t="s">
        <v>1149</v>
      </c>
      <c r="B740" s="13">
        <v>46553</v>
      </c>
      <c r="C740" s="13" t="str">
        <f t="shared" si="66"/>
        <v>June</v>
      </c>
      <c r="D740" s="13" t="str">
        <f t="shared" si="67"/>
        <v>2027</v>
      </c>
      <c r="E740" t="s">
        <v>75</v>
      </c>
      <c r="F740" t="s">
        <v>53</v>
      </c>
      <c r="G740" t="s">
        <v>23</v>
      </c>
      <c r="H740" t="s">
        <v>68</v>
      </c>
      <c r="I740" t="s">
        <v>78</v>
      </c>
      <c r="J740" t="s">
        <v>50</v>
      </c>
      <c r="K740" s="5">
        <v>18</v>
      </c>
      <c r="L740" s="3">
        <v>45</v>
      </c>
      <c r="M740">
        <v>2</v>
      </c>
      <c r="N740">
        <v>10</v>
      </c>
      <c r="O740" s="3">
        <v>13</v>
      </c>
      <c r="P740" t="s">
        <v>54</v>
      </c>
      <c r="Q740">
        <v>4</v>
      </c>
      <c r="R740" t="s">
        <v>28</v>
      </c>
      <c r="S740" s="3">
        <f t="shared" si="68"/>
        <v>81</v>
      </c>
      <c r="T740" s="3">
        <f t="shared" si="69"/>
        <v>49</v>
      </c>
      <c r="U740" s="3">
        <f t="shared" si="70"/>
        <v>32</v>
      </c>
      <c r="V740" s="8">
        <f t="shared" si="71"/>
        <v>0.39506172839506171</v>
      </c>
    </row>
    <row r="741" spans="1:22" x14ac:dyDescent="0.3">
      <c r="A741" t="s">
        <v>1150</v>
      </c>
      <c r="B741" s="13">
        <v>46554</v>
      </c>
      <c r="C741" s="13" t="str">
        <f t="shared" si="66"/>
        <v>June</v>
      </c>
      <c r="D741" s="13" t="str">
        <f t="shared" si="67"/>
        <v>2027</v>
      </c>
      <c r="E741" t="s">
        <v>209</v>
      </c>
      <c r="F741" t="s">
        <v>22</v>
      </c>
      <c r="G741" t="s">
        <v>31</v>
      </c>
      <c r="H741" t="s">
        <v>117</v>
      </c>
      <c r="I741" t="s">
        <v>78</v>
      </c>
      <c r="J741" t="s">
        <v>50</v>
      </c>
      <c r="K741" s="5">
        <v>18</v>
      </c>
      <c r="L741" s="3">
        <v>45</v>
      </c>
      <c r="M741">
        <v>1</v>
      </c>
      <c r="N741">
        <v>15</v>
      </c>
      <c r="O741" s="3">
        <v>17</v>
      </c>
      <c r="P741" t="s">
        <v>27</v>
      </c>
      <c r="Q741">
        <v>6</v>
      </c>
      <c r="R741" t="s">
        <v>28</v>
      </c>
      <c r="S741" s="3">
        <f t="shared" si="68"/>
        <v>38.25</v>
      </c>
      <c r="T741" s="3">
        <f t="shared" si="69"/>
        <v>35</v>
      </c>
      <c r="U741" s="3">
        <f t="shared" si="70"/>
        <v>3.25</v>
      </c>
      <c r="V741" s="8">
        <f t="shared" si="71"/>
        <v>8.4967320261437912E-2</v>
      </c>
    </row>
    <row r="742" spans="1:22" x14ac:dyDescent="0.3">
      <c r="A742" t="s">
        <v>1151</v>
      </c>
      <c r="B742" s="13">
        <v>46555</v>
      </c>
      <c r="C742" s="13" t="str">
        <f t="shared" si="66"/>
        <v>June</v>
      </c>
      <c r="D742" s="13" t="str">
        <f t="shared" si="67"/>
        <v>2027</v>
      </c>
      <c r="E742" t="s">
        <v>528</v>
      </c>
      <c r="F742" t="s">
        <v>22</v>
      </c>
      <c r="G742" t="s">
        <v>43</v>
      </c>
      <c r="H742" t="s">
        <v>97</v>
      </c>
      <c r="I742" t="s">
        <v>186</v>
      </c>
      <c r="J742" t="s">
        <v>58</v>
      </c>
      <c r="K742" s="5">
        <v>700</v>
      </c>
      <c r="L742" s="3">
        <v>900</v>
      </c>
      <c r="M742">
        <v>1</v>
      </c>
      <c r="N742">
        <v>10</v>
      </c>
      <c r="O742" s="3">
        <v>15</v>
      </c>
      <c r="P742" t="s">
        <v>35</v>
      </c>
      <c r="Q742">
        <v>2</v>
      </c>
      <c r="R742" t="s">
        <v>28</v>
      </c>
      <c r="S742" s="3">
        <f t="shared" si="68"/>
        <v>810</v>
      </c>
      <c r="T742" s="3">
        <f t="shared" si="69"/>
        <v>715</v>
      </c>
      <c r="U742" s="3">
        <f t="shared" si="70"/>
        <v>95</v>
      </c>
      <c r="V742" s="8">
        <f t="shared" si="71"/>
        <v>0.11728395061728394</v>
      </c>
    </row>
    <row r="743" spans="1:22" x14ac:dyDescent="0.3">
      <c r="A743" t="s">
        <v>1152</v>
      </c>
      <c r="B743" s="13">
        <v>46556</v>
      </c>
      <c r="C743" s="13" t="str">
        <f t="shared" si="66"/>
        <v>June</v>
      </c>
      <c r="D743" s="13" t="str">
        <f t="shared" si="67"/>
        <v>2027</v>
      </c>
      <c r="E743" t="s">
        <v>1153</v>
      </c>
      <c r="F743" t="s">
        <v>38</v>
      </c>
      <c r="G743" t="s">
        <v>31</v>
      </c>
      <c r="H743" t="s">
        <v>32</v>
      </c>
      <c r="I743" t="s">
        <v>33</v>
      </c>
      <c r="J743" t="s">
        <v>34</v>
      </c>
      <c r="K743" s="5">
        <v>6</v>
      </c>
      <c r="L743" s="3">
        <v>20</v>
      </c>
      <c r="M743">
        <v>6</v>
      </c>
      <c r="N743">
        <v>15</v>
      </c>
      <c r="O743" s="3">
        <v>16</v>
      </c>
      <c r="P743" t="s">
        <v>54</v>
      </c>
      <c r="Q743">
        <v>4</v>
      </c>
      <c r="R743" t="s">
        <v>202</v>
      </c>
      <c r="S743" s="3">
        <f t="shared" si="68"/>
        <v>102</v>
      </c>
      <c r="T743" s="3">
        <f t="shared" si="69"/>
        <v>52</v>
      </c>
      <c r="U743" s="3">
        <f t="shared" si="70"/>
        <v>50</v>
      </c>
      <c r="V743" s="8">
        <f t="shared" si="71"/>
        <v>0.49019607843137253</v>
      </c>
    </row>
    <row r="744" spans="1:22" x14ac:dyDescent="0.3">
      <c r="A744" t="s">
        <v>1154</v>
      </c>
      <c r="B744" s="13">
        <v>46557</v>
      </c>
      <c r="C744" s="13" t="str">
        <f t="shared" si="66"/>
        <v>June</v>
      </c>
      <c r="D744" s="13" t="str">
        <f t="shared" si="67"/>
        <v>2027</v>
      </c>
      <c r="E744" t="s">
        <v>546</v>
      </c>
      <c r="F744" t="s">
        <v>22</v>
      </c>
      <c r="G744" t="s">
        <v>71</v>
      </c>
      <c r="H744" t="s">
        <v>32</v>
      </c>
      <c r="I744" t="s">
        <v>57</v>
      </c>
      <c r="J744" t="s">
        <v>58</v>
      </c>
      <c r="K744" s="5">
        <v>450</v>
      </c>
      <c r="L744" s="3">
        <v>620</v>
      </c>
      <c r="M744">
        <v>4</v>
      </c>
      <c r="N744">
        <v>10</v>
      </c>
      <c r="O744" s="3">
        <v>10</v>
      </c>
      <c r="P744" t="s">
        <v>45</v>
      </c>
      <c r="Q744">
        <v>5</v>
      </c>
      <c r="R744" t="s">
        <v>28</v>
      </c>
      <c r="S744" s="3">
        <f t="shared" si="68"/>
        <v>2232</v>
      </c>
      <c r="T744" s="3">
        <f t="shared" si="69"/>
        <v>1810</v>
      </c>
      <c r="U744" s="3">
        <f t="shared" si="70"/>
        <v>422</v>
      </c>
      <c r="V744" s="8">
        <f t="shared" si="71"/>
        <v>0.18906810035842295</v>
      </c>
    </row>
    <row r="745" spans="1:22" x14ac:dyDescent="0.3">
      <c r="A745" t="s">
        <v>1155</v>
      </c>
      <c r="B745" s="13">
        <v>46558</v>
      </c>
      <c r="C745" s="13" t="str">
        <f t="shared" si="66"/>
        <v>June</v>
      </c>
      <c r="D745" s="13" t="str">
        <f t="shared" si="67"/>
        <v>2027</v>
      </c>
      <c r="E745" t="s">
        <v>90</v>
      </c>
      <c r="F745" t="s">
        <v>22</v>
      </c>
      <c r="G745" t="s">
        <v>43</v>
      </c>
      <c r="H745" t="s">
        <v>48</v>
      </c>
      <c r="I745" t="s">
        <v>103</v>
      </c>
      <c r="J745" t="s">
        <v>26</v>
      </c>
      <c r="K745" s="5">
        <v>20</v>
      </c>
      <c r="L745" s="3">
        <v>45</v>
      </c>
      <c r="M745">
        <v>1</v>
      </c>
      <c r="N745">
        <v>25</v>
      </c>
      <c r="O745" s="3">
        <v>13</v>
      </c>
      <c r="P745" t="s">
        <v>35</v>
      </c>
      <c r="Q745">
        <v>2</v>
      </c>
      <c r="R745" t="s">
        <v>28</v>
      </c>
      <c r="S745" s="3">
        <f t="shared" si="68"/>
        <v>33.75</v>
      </c>
      <c r="T745" s="3">
        <f t="shared" si="69"/>
        <v>33</v>
      </c>
      <c r="U745" s="3">
        <f t="shared" si="70"/>
        <v>0.75</v>
      </c>
      <c r="V745" s="8">
        <f t="shared" si="71"/>
        <v>2.2222222222222223E-2</v>
      </c>
    </row>
    <row r="746" spans="1:22" x14ac:dyDescent="0.3">
      <c r="A746" t="s">
        <v>1156</v>
      </c>
      <c r="B746" s="13">
        <v>46559</v>
      </c>
      <c r="C746" s="13" t="str">
        <f t="shared" si="66"/>
        <v>June</v>
      </c>
      <c r="D746" s="13" t="str">
        <f t="shared" si="67"/>
        <v>2027</v>
      </c>
      <c r="E746" t="s">
        <v>411</v>
      </c>
      <c r="F746" t="s">
        <v>53</v>
      </c>
      <c r="G746" t="s">
        <v>43</v>
      </c>
      <c r="H746" t="s">
        <v>91</v>
      </c>
      <c r="I746" t="s">
        <v>154</v>
      </c>
      <c r="J746" t="s">
        <v>40</v>
      </c>
      <c r="K746" s="5">
        <v>10</v>
      </c>
      <c r="L746" s="3">
        <v>25</v>
      </c>
      <c r="M746">
        <v>3</v>
      </c>
      <c r="N746">
        <v>15</v>
      </c>
      <c r="O746" s="3">
        <v>11</v>
      </c>
      <c r="P746" t="s">
        <v>54</v>
      </c>
      <c r="Q746">
        <v>3</v>
      </c>
      <c r="R746" t="s">
        <v>28</v>
      </c>
      <c r="S746" s="3">
        <f t="shared" si="68"/>
        <v>63.75</v>
      </c>
      <c r="T746" s="3">
        <f t="shared" si="69"/>
        <v>41</v>
      </c>
      <c r="U746" s="3">
        <f t="shared" si="70"/>
        <v>22.75</v>
      </c>
      <c r="V746" s="8">
        <f t="shared" si="71"/>
        <v>0.35686274509803922</v>
      </c>
    </row>
    <row r="747" spans="1:22" x14ac:dyDescent="0.3">
      <c r="A747" t="s">
        <v>1157</v>
      </c>
      <c r="B747" s="13">
        <v>46560</v>
      </c>
      <c r="C747" s="13" t="str">
        <f t="shared" si="66"/>
        <v>June</v>
      </c>
      <c r="D747" s="13" t="str">
        <f t="shared" si="67"/>
        <v>2027</v>
      </c>
      <c r="E747" t="s">
        <v>829</v>
      </c>
      <c r="F747" t="s">
        <v>22</v>
      </c>
      <c r="G747" t="s">
        <v>31</v>
      </c>
      <c r="H747" t="s">
        <v>32</v>
      </c>
      <c r="I747" t="s">
        <v>103</v>
      </c>
      <c r="J747" t="s">
        <v>26</v>
      </c>
      <c r="K747" s="5">
        <v>20</v>
      </c>
      <c r="L747" s="3">
        <v>45</v>
      </c>
      <c r="M747">
        <v>4</v>
      </c>
      <c r="N747">
        <v>0</v>
      </c>
      <c r="O747" s="3">
        <v>19</v>
      </c>
      <c r="P747" t="s">
        <v>27</v>
      </c>
      <c r="Q747">
        <v>4</v>
      </c>
      <c r="R747" t="s">
        <v>28</v>
      </c>
      <c r="S747" s="3">
        <f t="shared" si="68"/>
        <v>180</v>
      </c>
      <c r="T747" s="3">
        <f t="shared" si="69"/>
        <v>99</v>
      </c>
      <c r="U747" s="3">
        <f t="shared" si="70"/>
        <v>81</v>
      </c>
      <c r="V747" s="8">
        <f t="shared" si="71"/>
        <v>0.45</v>
      </c>
    </row>
    <row r="748" spans="1:22" x14ac:dyDescent="0.3">
      <c r="A748" t="s">
        <v>1158</v>
      </c>
      <c r="B748" s="13">
        <v>46561</v>
      </c>
      <c r="C748" s="13" t="str">
        <f t="shared" si="66"/>
        <v>June</v>
      </c>
      <c r="D748" s="13" t="str">
        <f t="shared" si="67"/>
        <v>2027</v>
      </c>
      <c r="E748" t="s">
        <v>766</v>
      </c>
      <c r="F748" t="s">
        <v>22</v>
      </c>
      <c r="G748" t="s">
        <v>31</v>
      </c>
      <c r="H748" t="s">
        <v>32</v>
      </c>
      <c r="I748" t="s">
        <v>118</v>
      </c>
      <c r="J748" t="s">
        <v>34</v>
      </c>
      <c r="K748" s="5">
        <v>18</v>
      </c>
      <c r="L748" s="3">
        <v>45</v>
      </c>
      <c r="M748">
        <v>1</v>
      </c>
      <c r="N748">
        <v>20</v>
      </c>
      <c r="O748" s="3">
        <v>19</v>
      </c>
      <c r="P748" t="s">
        <v>27</v>
      </c>
      <c r="Q748">
        <v>5</v>
      </c>
      <c r="R748" t="s">
        <v>28</v>
      </c>
      <c r="S748" s="3">
        <f t="shared" si="68"/>
        <v>36</v>
      </c>
      <c r="T748" s="3">
        <f t="shared" si="69"/>
        <v>37</v>
      </c>
      <c r="U748" s="3">
        <f t="shared" si="70"/>
        <v>-1</v>
      </c>
      <c r="V748" s="8">
        <f t="shared" si="71"/>
        <v>-2.7777777777777776E-2</v>
      </c>
    </row>
    <row r="749" spans="1:22" x14ac:dyDescent="0.3">
      <c r="A749" t="s">
        <v>1159</v>
      </c>
      <c r="B749" s="13">
        <v>46562</v>
      </c>
      <c r="C749" s="13" t="str">
        <f t="shared" si="66"/>
        <v>June</v>
      </c>
      <c r="D749" s="13" t="str">
        <f t="shared" si="67"/>
        <v>2027</v>
      </c>
      <c r="E749" t="s">
        <v>200</v>
      </c>
      <c r="F749" t="s">
        <v>22</v>
      </c>
      <c r="G749" t="s">
        <v>71</v>
      </c>
      <c r="H749" t="s">
        <v>48</v>
      </c>
      <c r="I749" t="s">
        <v>226</v>
      </c>
      <c r="J749" t="s">
        <v>50</v>
      </c>
      <c r="K749" s="5">
        <v>12</v>
      </c>
      <c r="L749" s="3">
        <v>30</v>
      </c>
      <c r="M749">
        <v>4</v>
      </c>
      <c r="N749">
        <v>0</v>
      </c>
      <c r="O749" s="3">
        <v>13</v>
      </c>
      <c r="P749" t="s">
        <v>45</v>
      </c>
      <c r="Q749">
        <v>5</v>
      </c>
      <c r="R749" t="s">
        <v>28</v>
      </c>
      <c r="S749" s="3">
        <f t="shared" si="68"/>
        <v>120</v>
      </c>
      <c r="T749" s="3">
        <f t="shared" si="69"/>
        <v>61</v>
      </c>
      <c r="U749" s="3">
        <f t="shared" si="70"/>
        <v>59</v>
      </c>
      <c r="V749" s="8">
        <f t="shared" si="71"/>
        <v>0.49166666666666664</v>
      </c>
    </row>
    <row r="750" spans="1:22" x14ac:dyDescent="0.3">
      <c r="A750" t="s">
        <v>1160</v>
      </c>
      <c r="B750" s="13">
        <v>46563</v>
      </c>
      <c r="C750" s="13" t="str">
        <f t="shared" si="66"/>
        <v>June</v>
      </c>
      <c r="D750" s="13" t="str">
        <f t="shared" si="67"/>
        <v>2027</v>
      </c>
      <c r="E750" t="s">
        <v>891</v>
      </c>
      <c r="F750" t="s">
        <v>53</v>
      </c>
      <c r="G750" t="s">
        <v>43</v>
      </c>
      <c r="H750" t="s">
        <v>91</v>
      </c>
      <c r="I750" t="s">
        <v>112</v>
      </c>
      <c r="J750" t="s">
        <v>58</v>
      </c>
      <c r="K750" s="5">
        <v>70</v>
      </c>
      <c r="L750" s="3">
        <v>110</v>
      </c>
      <c r="M750">
        <v>4</v>
      </c>
      <c r="N750">
        <v>10</v>
      </c>
      <c r="O750" s="3">
        <v>9</v>
      </c>
      <c r="P750" t="s">
        <v>35</v>
      </c>
      <c r="Q750">
        <v>3</v>
      </c>
      <c r="R750" t="s">
        <v>28</v>
      </c>
      <c r="S750" s="3">
        <f t="shared" si="68"/>
        <v>396</v>
      </c>
      <c r="T750" s="3">
        <f t="shared" si="69"/>
        <v>289</v>
      </c>
      <c r="U750" s="3">
        <f t="shared" si="70"/>
        <v>107</v>
      </c>
      <c r="V750" s="8">
        <f t="shared" si="71"/>
        <v>0.27020202020202022</v>
      </c>
    </row>
    <row r="751" spans="1:22" x14ac:dyDescent="0.3">
      <c r="A751" t="s">
        <v>1161</v>
      </c>
      <c r="B751" s="13">
        <v>46564</v>
      </c>
      <c r="C751" s="13" t="str">
        <f t="shared" si="66"/>
        <v>June</v>
      </c>
      <c r="D751" s="13" t="str">
        <f t="shared" si="67"/>
        <v>2027</v>
      </c>
      <c r="E751" t="s">
        <v>508</v>
      </c>
      <c r="F751" t="s">
        <v>53</v>
      </c>
      <c r="G751" t="s">
        <v>71</v>
      </c>
      <c r="H751" t="s">
        <v>24</v>
      </c>
      <c r="I751" t="s">
        <v>207</v>
      </c>
      <c r="J751" t="s">
        <v>40</v>
      </c>
      <c r="K751" s="5">
        <v>35</v>
      </c>
      <c r="L751" s="3">
        <v>70</v>
      </c>
      <c r="M751">
        <v>3</v>
      </c>
      <c r="N751">
        <v>25</v>
      </c>
      <c r="O751" s="3">
        <v>6</v>
      </c>
      <c r="P751" t="s">
        <v>54</v>
      </c>
      <c r="Q751">
        <v>2</v>
      </c>
      <c r="R751" t="s">
        <v>28</v>
      </c>
      <c r="S751" s="3">
        <f t="shared" si="68"/>
        <v>157.5</v>
      </c>
      <c r="T751" s="3">
        <f t="shared" si="69"/>
        <v>111</v>
      </c>
      <c r="U751" s="3">
        <f t="shared" si="70"/>
        <v>46.5</v>
      </c>
      <c r="V751" s="8">
        <f t="shared" si="71"/>
        <v>0.29523809523809524</v>
      </c>
    </row>
    <row r="752" spans="1:22" x14ac:dyDescent="0.3">
      <c r="A752" t="s">
        <v>1162</v>
      </c>
      <c r="B752" s="13">
        <v>46565</v>
      </c>
      <c r="C752" s="13" t="str">
        <f t="shared" si="66"/>
        <v>June</v>
      </c>
      <c r="D752" s="13" t="str">
        <f t="shared" si="67"/>
        <v>2027</v>
      </c>
      <c r="E752" t="s">
        <v>1163</v>
      </c>
      <c r="F752" t="s">
        <v>22</v>
      </c>
      <c r="G752" t="s">
        <v>31</v>
      </c>
      <c r="H752" t="s">
        <v>117</v>
      </c>
      <c r="I752" t="s">
        <v>78</v>
      </c>
      <c r="J752" t="s">
        <v>50</v>
      </c>
      <c r="K752" s="5">
        <v>18</v>
      </c>
      <c r="L752" s="3">
        <v>45</v>
      </c>
      <c r="M752">
        <v>2</v>
      </c>
      <c r="N752">
        <v>15</v>
      </c>
      <c r="O752" s="3">
        <v>14</v>
      </c>
      <c r="P752" t="s">
        <v>54</v>
      </c>
      <c r="Q752">
        <v>5</v>
      </c>
      <c r="R752" t="s">
        <v>28</v>
      </c>
      <c r="S752" s="3">
        <f t="shared" si="68"/>
        <v>76.5</v>
      </c>
      <c r="T752" s="3">
        <f t="shared" si="69"/>
        <v>50</v>
      </c>
      <c r="U752" s="3">
        <f t="shared" si="70"/>
        <v>26.5</v>
      </c>
      <c r="V752" s="8">
        <f t="shared" si="71"/>
        <v>0.34640522875816993</v>
      </c>
    </row>
    <row r="753" spans="1:22" x14ac:dyDescent="0.3">
      <c r="A753" t="s">
        <v>1164</v>
      </c>
      <c r="B753" s="13">
        <v>46566</v>
      </c>
      <c r="C753" s="13" t="str">
        <f t="shared" si="66"/>
        <v>June</v>
      </c>
      <c r="D753" s="13" t="str">
        <f t="shared" si="67"/>
        <v>2027</v>
      </c>
      <c r="E753" t="s">
        <v>1165</v>
      </c>
      <c r="F753" t="s">
        <v>22</v>
      </c>
      <c r="G753" t="s">
        <v>23</v>
      </c>
      <c r="H753" t="s">
        <v>32</v>
      </c>
      <c r="I753" t="s">
        <v>57</v>
      </c>
      <c r="J753" t="s">
        <v>58</v>
      </c>
      <c r="K753" s="5">
        <v>450</v>
      </c>
      <c r="L753" s="3">
        <v>620</v>
      </c>
      <c r="M753">
        <v>4</v>
      </c>
      <c r="N753">
        <v>25</v>
      </c>
      <c r="O753" s="3">
        <v>10</v>
      </c>
      <c r="P753" t="s">
        <v>45</v>
      </c>
      <c r="Q753">
        <v>2</v>
      </c>
      <c r="R753" t="s">
        <v>202</v>
      </c>
      <c r="S753" s="3">
        <f t="shared" si="68"/>
        <v>1860</v>
      </c>
      <c r="T753" s="3">
        <f t="shared" si="69"/>
        <v>1810</v>
      </c>
      <c r="U753" s="3">
        <f t="shared" si="70"/>
        <v>50</v>
      </c>
      <c r="V753" s="8">
        <f t="shared" si="71"/>
        <v>2.6881720430107527E-2</v>
      </c>
    </row>
    <row r="754" spans="1:22" x14ac:dyDescent="0.3">
      <c r="A754" t="s">
        <v>1166</v>
      </c>
      <c r="B754" s="13">
        <v>46567</v>
      </c>
      <c r="C754" s="13" t="str">
        <f t="shared" si="66"/>
        <v>June</v>
      </c>
      <c r="D754" s="13" t="str">
        <f t="shared" si="67"/>
        <v>2027</v>
      </c>
      <c r="E754" t="s">
        <v>247</v>
      </c>
      <c r="F754" t="s">
        <v>22</v>
      </c>
      <c r="G754" t="s">
        <v>71</v>
      </c>
      <c r="H754" t="s">
        <v>32</v>
      </c>
      <c r="I754" t="s">
        <v>72</v>
      </c>
      <c r="J754" t="s">
        <v>34</v>
      </c>
      <c r="K754" s="5">
        <v>18</v>
      </c>
      <c r="L754" s="3">
        <v>40</v>
      </c>
      <c r="M754">
        <v>1</v>
      </c>
      <c r="N754">
        <v>15</v>
      </c>
      <c r="O754" s="3">
        <v>15</v>
      </c>
      <c r="P754" t="s">
        <v>35</v>
      </c>
      <c r="Q754">
        <v>3</v>
      </c>
      <c r="R754" t="s">
        <v>28</v>
      </c>
      <c r="S754" s="3">
        <f t="shared" si="68"/>
        <v>34</v>
      </c>
      <c r="T754" s="3">
        <f t="shared" si="69"/>
        <v>33</v>
      </c>
      <c r="U754" s="3">
        <f t="shared" si="70"/>
        <v>1</v>
      </c>
      <c r="V754" s="8">
        <f t="shared" si="71"/>
        <v>2.9411764705882353E-2</v>
      </c>
    </row>
    <row r="755" spans="1:22" x14ac:dyDescent="0.3">
      <c r="A755" t="s">
        <v>1167</v>
      </c>
      <c r="B755" s="13">
        <v>46568</v>
      </c>
      <c r="C755" s="13" t="str">
        <f t="shared" si="66"/>
        <v>June</v>
      </c>
      <c r="D755" s="13" t="str">
        <f t="shared" si="67"/>
        <v>2027</v>
      </c>
      <c r="E755" t="s">
        <v>1168</v>
      </c>
      <c r="F755" t="s">
        <v>38</v>
      </c>
      <c r="G755" t="s">
        <v>71</v>
      </c>
      <c r="H755" t="s">
        <v>64</v>
      </c>
      <c r="I755" t="s">
        <v>72</v>
      </c>
      <c r="J755" t="s">
        <v>34</v>
      </c>
      <c r="K755" s="5">
        <v>18</v>
      </c>
      <c r="L755" s="3">
        <v>40</v>
      </c>
      <c r="M755">
        <v>7</v>
      </c>
      <c r="N755">
        <v>5</v>
      </c>
      <c r="O755" s="3">
        <v>11</v>
      </c>
      <c r="P755" t="s">
        <v>35</v>
      </c>
      <c r="Q755">
        <v>4</v>
      </c>
      <c r="R755" t="s">
        <v>28</v>
      </c>
      <c r="S755" s="3">
        <f t="shared" si="68"/>
        <v>266</v>
      </c>
      <c r="T755" s="3">
        <f t="shared" si="69"/>
        <v>137</v>
      </c>
      <c r="U755" s="3">
        <f t="shared" si="70"/>
        <v>129</v>
      </c>
      <c r="V755" s="8">
        <f t="shared" si="71"/>
        <v>0.48496240601503759</v>
      </c>
    </row>
    <row r="756" spans="1:22" x14ac:dyDescent="0.3">
      <c r="A756" t="s">
        <v>1169</v>
      </c>
      <c r="B756" s="13">
        <v>46569</v>
      </c>
      <c r="C756" s="13" t="str">
        <f t="shared" si="66"/>
        <v>July</v>
      </c>
      <c r="D756" s="13" t="str">
        <f t="shared" si="67"/>
        <v>2027</v>
      </c>
      <c r="E756" t="s">
        <v>366</v>
      </c>
      <c r="F756" t="s">
        <v>38</v>
      </c>
      <c r="G756" t="s">
        <v>71</v>
      </c>
      <c r="H756" t="s">
        <v>68</v>
      </c>
      <c r="I756" t="s">
        <v>72</v>
      </c>
      <c r="J756" t="s">
        <v>34</v>
      </c>
      <c r="K756" s="5">
        <v>18</v>
      </c>
      <c r="L756" s="3">
        <v>40</v>
      </c>
      <c r="M756">
        <v>5</v>
      </c>
      <c r="N756">
        <v>15</v>
      </c>
      <c r="O756" s="3">
        <v>8</v>
      </c>
      <c r="P756" t="s">
        <v>27</v>
      </c>
      <c r="Q756">
        <v>2</v>
      </c>
      <c r="R756" t="s">
        <v>28</v>
      </c>
      <c r="S756" s="3">
        <f t="shared" si="68"/>
        <v>170</v>
      </c>
      <c r="T756" s="3">
        <f t="shared" si="69"/>
        <v>98</v>
      </c>
      <c r="U756" s="3">
        <f t="shared" si="70"/>
        <v>72</v>
      </c>
      <c r="V756" s="8">
        <f t="shared" si="71"/>
        <v>0.42352941176470588</v>
      </c>
    </row>
    <row r="757" spans="1:22" x14ac:dyDescent="0.3">
      <c r="A757" t="s">
        <v>1170</v>
      </c>
      <c r="B757" s="13">
        <v>46570</v>
      </c>
      <c r="C757" s="13" t="str">
        <f t="shared" si="66"/>
        <v>July</v>
      </c>
      <c r="D757" s="13" t="str">
        <f t="shared" si="67"/>
        <v>2027</v>
      </c>
      <c r="E757" t="s">
        <v>462</v>
      </c>
      <c r="F757" t="s">
        <v>38</v>
      </c>
      <c r="G757" t="s">
        <v>43</v>
      </c>
      <c r="H757" t="s">
        <v>32</v>
      </c>
      <c r="I757" t="s">
        <v>25</v>
      </c>
      <c r="J757" t="s">
        <v>26</v>
      </c>
      <c r="K757" s="5">
        <v>35</v>
      </c>
      <c r="L757" s="3">
        <v>70</v>
      </c>
      <c r="M757">
        <v>8</v>
      </c>
      <c r="N757">
        <v>20</v>
      </c>
      <c r="O757" s="3">
        <v>12</v>
      </c>
      <c r="P757" t="s">
        <v>45</v>
      </c>
      <c r="Q757">
        <v>5</v>
      </c>
      <c r="R757" t="s">
        <v>73</v>
      </c>
      <c r="S757" s="3">
        <f t="shared" si="68"/>
        <v>448</v>
      </c>
      <c r="T757" s="3">
        <f t="shared" si="69"/>
        <v>292</v>
      </c>
      <c r="U757" s="3">
        <f t="shared" si="70"/>
        <v>156</v>
      </c>
      <c r="V757" s="8">
        <f t="shared" si="71"/>
        <v>0.3482142857142857</v>
      </c>
    </row>
    <row r="758" spans="1:22" x14ac:dyDescent="0.3">
      <c r="A758" t="s">
        <v>1171</v>
      </c>
      <c r="B758" s="13">
        <v>46571</v>
      </c>
      <c r="C758" s="13" t="str">
        <f t="shared" si="66"/>
        <v>July</v>
      </c>
      <c r="D758" s="13" t="str">
        <f t="shared" si="67"/>
        <v>2027</v>
      </c>
      <c r="E758" t="s">
        <v>240</v>
      </c>
      <c r="F758" t="s">
        <v>22</v>
      </c>
      <c r="G758" t="s">
        <v>43</v>
      </c>
      <c r="H758" t="s">
        <v>91</v>
      </c>
      <c r="I758" t="s">
        <v>82</v>
      </c>
      <c r="J758" t="s">
        <v>50</v>
      </c>
      <c r="K758" s="5">
        <v>15</v>
      </c>
      <c r="L758" s="3">
        <v>35</v>
      </c>
      <c r="M758">
        <v>1</v>
      </c>
      <c r="N758">
        <v>15</v>
      </c>
      <c r="O758" s="3">
        <v>13</v>
      </c>
      <c r="P758" t="s">
        <v>27</v>
      </c>
      <c r="Q758">
        <v>2</v>
      </c>
      <c r="R758" t="s">
        <v>28</v>
      </c>
      <c r="S758" s="3">
        <f t="shared" si="68"/>
        <v>29.75</v>
      </c>
      <c r="T758" s="3">
        <f t="shared" si="69"/>
        <v>28</v>
      </c>
      <c r="U758" s="3">
        <f t="shared" si="70"/>
        <v>1.75</v>
      </c>
      <c r="V758" s="8">
        <f t="shared" si="71"/>
        <v>5.8823529411764705E-2</v>
      </c>
    </row>
    <row r="759" spans="1:22" x14ac:dyDescent="0.3">
      <c r="A759" t="s">
        <v>1172</v>
      </c>
      <c r="B759" s="13">
        <v>46572</v>
      </c>
      <c r="C759" s="13" t="str">
        <f t="shared" si="66"/>
        <v>July</v>
      </c>
      <c r="D759" s="13" t="str">
        <f t="shared" si="67"/>
        <v>2027</v>
      </c>
      <c r="E759" t="s">
        <v>836</v>
      </c>
      <c r="F759" t="s">
        <v>22</v>
      </c>
      <c r="G759" t="s">
        <v>71</v>
      </c>
      <c r="H759" t="s">
        <v>44</v>
      </c>
      <c r="I759" t="s">
        <v>132</v>
      </c>
      <c r="J759" t="s">
        <v>40</v>
      </c>
      <c r="K759" s="5">
        <v>18</v>
      </c>
      <c r="L759" s="3">
        <v>40</v>
      </c>
      <c r="M759">
        <v>4</v>
      </c>
      <c r="N759">
        <v>0</v>
      </c>
      <c r="O759" s="3">
        <v>9</v>
      </c>
      <c r="P759" t="s">
        <v>54</v>
      </c>
      <c r="Q759">
        <v>5</v>
      </c>
      <c r="R759" t="s">
        <v>28</v>
      </c>
      <c r="S759" s="3">
        <f t="shared" si="68"/>
        <v>160</v>
      </c>
      <c r="T759" s="3">
        <f t="shared" si="69"/>
        <v>81</v>
      </c>
      <c r="U759" s="3">
        <f t="shared" si="70"/>
        <v>79</v>
      </c>
      <c r="V759" s="8">
        <f t="shared" si="71"/>
        <v>0.49375000000000002</v>
      </c>
    </row>
    <row r="760" spans="1:22" x14ac:dyDescent="0.3">
      <c r="A760" t="s">
        <v>1173</v>
      </c>
      <c r="B760" s="13">
        <v>46573</v>
      </c>
      <c r="C760" s="13" t="str">
        <f t="shared" si="66"/>
        <v>July</v>
      </c>
      <c r="D760" s="13" t="str">
        <f t="shared" si="67"/>
        <v>2027</v>
      </c>
      <c r="E760" t="s">
        <v>536</v>
      </c>
      <c r="F760" t="s">
        <v>53</v>
      </c>
      <c r="G760" t="s">
        <v>23</v>
      </c>
      <c r="H760" t="s">
        <v>91</v>
      </c>
      <c r="I760" t="s">
        <v>146</v>
      </c>
      <c r="J760" t="s">
        <v>26</v>
      </c>
      <c r="K760" s="5">
        <v>50</v>
      </c>
      <c r="L760" s="3">
        <v>95</v>
      </c>
      <c r="M760">
        <v>1</v>
      </c>
      <c r="N760">
        <v>25</v>
      </c>
      <c r="O760" s="3">
        <v>11</v>
      </c>
      <c r="P760" t="s">
        <v>27</v>
      </c>
      <c r="Q760">
        <v>2</v>
      </c>
      <c r="R760" t="s">
        <v>28</v>
      </c>
      <c r="S760" s="3">
        <f t="shared" si="68"/>
        <v>71.25</v>
      </c>
      <c r="T760" s="3">
        <f t="shared" si="69"/>
        <v>61</v>
      </c>
      <c r="U760" s="3">
        <f t="shared" si="70"/>
        <v>10.25</v>
      </c>
      <c r="V760" s="8">
        <f t="shared" si="71"/>
        <v>0.14385964912280702</v>
      </c>
    </row>
    <row r="761" spans="1:22" x14ac:dyDescent="0.3">
      <c r="A761" t="s">
        <v>1174</v>
      </c>
      <c r="B761" s="13">
        <v>46574</v>
      </c>
      <c r="C761" s="13" t="str">
        <f t="shared" si="66"/>
        <v>July</v>
      </c>
      <c r="D761" s="13" t="str">
        <f t="shared" si="67"/>
        <v>2027</v>
      </c>
      <c r="E761" t="s">
        <v>395</v>
      </c>
      <c r="F761" t="s">
        <v>38</v>
      </c>
      <c r="G761" t="s">
        <v>23</v>
      </c>
      <c r="H761" t="s">
        <v>44</v>
      </c>
      <c r="I761" t="s">
        <v>132</v>
      </c>
      <c r="J761" t="s">
        <v>40</v>
      </c>
      <c r="K761" s="5">
        <v>18</v>
      </c>
      <c r="L761" s="3">
        <v>40</v>
      </c>
      <c r="M761">
        <v>6</v>
      </c>
      <c r="N761">
        <v>5</v>
      </c>
      <c r="O761" s="3">
        <v>9</v>
      </c>
      <c r="P761" t="s">
        <v>54</v>
      </c>
      <c r="Q761">
        <v>4</v>
      </c>
      <c r="R761" t="s">
        <v>28</v>
      </c>
      <c r="S761" s="3">
        <f t="shared" si="68"/>
        <v>228</v>
      </c>
      <c r="T761" s="3">
        <f t="shared" si="69"/>
        <v>117</v>
      </c>
      <c r="U761" s="3">
        <f t="shared" si="70"/>
        <v>111</v>
      </c>
      <c r="V761" s="8">
        <f t="shared" si="71"/>
        <v>0.48684210526315791</v>
      </c>
    </row>
    <row r="762" spans="1:22" x14ac:dyDescent="0.3">
      <c r="A762" t="s">
        <v>1175</v>
      </c>
      <c r="B762" s="13">
        <v>46575</v>
      </c>
      <c r="C762" s="13" t="str">
        <f t="shared" si="66"/>
        <v>July</v>
      </c>
      <c r="D762" s="13" t="str">
        <f t="shared" si="67"/>
        <v>2027</v>
      </c>
      <c r="E762" t="s">
        <v>265</v>
      </c>
      <c r="F762" t="s">
        <v>22</v>
      </c>
      <c r="G762" t="s">
        <v>43</v>
      </c>
      <c r="H762" t="s">
        <v>64</v>
      </c>
      <c r="I762" t="s">
        <v>152</v>
      </c>
      <c r="J762" t="s">
        <v>58</v>
      </c>
      <c r="K762" s="5">
        <v>45</v>
      </c>
      <c r="L762" s="3">
        <v>80</v>
      </c>
      <c r="M762">
        <v>1</v>
      </c>
      <c r="N762">
        <v>20</v>
      </c>
      <c r="O762" s="3">
        <v>15</v>
      </c>
      <c r="P762" t="s">
        <v>27</v>
      </c>
      <c r="Q762">
        <v>4</v>
      </c>
      <c r="R762" t="s">
        <v>202</v>
      </c>
      <c r="S762" s="3">
        <f t="shared" si="68"/>
        <v>64</v>
      </c>
      <c r="T762" s="3">
        <f t="shared" si="69"/>
        <v>60</v>
      </c>
      <c r="U762" s="3">
        <f t="shared" si="70"/>
        <v>4</v>
      </c>
      <c r="V762" s="8">
        <f t="shared" si="71"/>
        <v>6.25E-2</v>
      </c>
    </row>
    <row r="763" spans="1:22" x14ac:dyDescent="0.3">
      <c r="A763" t="s">
        <v>1176</v>
      </c>
      <c r="B763" s="13">
        <v>46576</v>
      </c>
      <c r="C763" s="13" t="str">
        <f t="shared" si="66"/>
        <v>July</v>
      </c>
      <c r="D763" s="13" t="str">
        <f t="shared" si="67"/>
        <v>2027</v>
      </c>
      <c r="E763" t="s">
        <v>1177</v>
      </c>
      <c r="F763" t="s">
        <v>38</v>
      </c>
      <c r="G763" t="s">
        <v>71</v>
      </c>
      <c r="H763" t="s">
        <v>97</v>
      </c>
      <c r="I763" t="s">
        <v>72</v>
      </c>
      <c r="J763" t="s">
        <v>34</v>
      </c>
      <c r="K763" s="5">
        <v>18</v>
      </c>
      <c r="L763" s="3">
        <v>40</v>
      </c>
      <c r="M763">
        <v>6</v>
      </c>
      <c r="N763">
        <v>20</v>
      </c>
      <c r="O763" s="3">
        <v>11</v>
      </c>
      <c r="P763" t="s">
        <v>35</v>
      </c>
      <c r="Q763">
        <v>4</v>
      </c>
      <c r="R763" t="s">
        <v>28</v>
      </c>
      <c r="S763" s="3">
        <f t="shared" si="68"/>
        <v>192</v>
      </c>
      <c r="T763" s="3">
        <f t="shared" si="69"/>
        <v>119</v>
      </c>
      <c r="U763" s="3">
        <f t="shared" si="70"/>
        <v>73</v>
      </c>
      <c r="V763" s="8">
        <f t="shared" si="71"/>
        <v>0.38020833333333331</v>
      </c>
    </row>
    <row r="764" spans="1:22" x14ac:dyDescent="0.3">
      <c r="A764" t="s">
        <v>1178</v>
      </c>
      <c r="B764" s="13">
        <v>46577</v>
      </c>
      <c r="C764" s="13" t="str">
        <f t="shared" si="66"/>
        <v>July</v>
      </c>
      <c r="D764" s="13" t="str">
        <f t="shared" si="67"/>
        <v>2027</v>
      </c>
      <c r="E764" t="s">
        <v>122</v>
      </c>
      <c r="F764" t="s">
        <v>22</v>
      </c>
      <c r="G764" t="s">
        <v>31</v>
      </c>
      <c r="H764" t="s">
        <v>117</v>
      </c>
      <c r="I764" t="s">
        <v>61</v>
      </c>
      <c r="J764" t="s">
        <v>26</v>
      </c>
      <c r="K764" s="5">
        <v>90</v>
      </c>
      <c r="L764" s="3">
        <v>160</v>
      </c>
      <c r="M764">
        <v>4</v>
      </c>
      <c r="N764">
        <v>20</v>
      </c>
      <c r="O764" s="3">
        <v>19</v>
      </c>
      <c r="P764" t="s">
        <v>35</v>
      </c>
      <c r="Q764">
        <v>4</v>
      </c>
      <c r="R764" t="s">
        <v>28</v>
      </c>
      <c r="S764" s="3">
        <f t="shared" si="68"/>
        <v>512</v>
      </c>
      <c r="T764" s="3">
        <f t="shared" si="69"/>
        <v>379</v>
      </c>
      <c r="U764" s="3">
        <f t="shared" si="70"/>
        <v>133</v>
      </c>
      <c r="V764" s="8">
        <f t="shared" si="71"/>
        <v>0.259765625</v>
      </c>
    </row>
    <row r="765" spans="1:22" x14ac:dyDescent="0.3">
      <c r="A765" t="s">
        <v>1179</v>
      </c>
      <c r="B765" s="13">
        <v>46578</v>
      </c>
      <c r="C765" s="13" t="str">
        <f t="shared" si="66"/>
        <v>July</v>
      </c>
      <c r="D765" s="13" t="str">
        <f t="shared" si="67"/>
        <v>2027</v>
      </c>
      <c r="E765" t="s">
        <v>368</v>
      </c>
      <c r="F765" t="s">
        <v>22</v>
      </c>
      <c r="G765" t="s">
        <v>31</v>
      </c>
      <c r="H765" t="s">
        <v>32</v>
      </c>
      <c r="I765" t="s">
        <v>39</v>
      </c>
      <c r="J765" t="s">
        <v>40</v>
      </c>
      <c r="K765" s="5">
        <v>25</v>
      </c>
      <c r="L765" s="3">
        <v>55</v>
      </c>
      <c r="M765">
        <v>4</v>
      </c>
      <c r="N765">
        <v>20</v>
      </c>
      <c r="O765" s="3">
        <v>14</v>
      </c>
      <c r="P765" t="s">
        <v>27</v>
      </c>
      <c r="Q765">
        <v>4</v>
      </c>
      <c r="R765" t="s">
        <v>28</v>
      </c>
      <c r="S765" s="3">
        <f t="shared" si="68"/>
        <v>176</v>
      </c>
      <c r="T765" s="3">
        <f t="shared" si="69"/>
        <v>114</v>
      </c>
      <c r="U765" s="3">
        <f t="shared" si="70"/>
        <v>62</v>
      </c>
      <c r="V765" s="8">
        <f t="shared" si="71"/>
        <v>0.35227272727272729</v>
      </c>
    </row>
    <row r="766" spans="1:22" x14ac:dyDescent="0.3">
      <c r="A766" t="s">
        <v>1180</v>
      </c>
      <c r="B766" s="13">
        <v>46579</v>
      </c>
      <c r="C766" s="13" t="str">
        <f t="shared" si="66"/>
        <v>July</v>
      </c>
      <c r="D766" s="13" t="str">
        <f t="shared" si="67"/>
        <v>2027</v>
      </c>
      <c r="E766" t="s">
        <v>1181</v>
      </c>
      <c r="F766" t="s">
        <v>22</v>
      </c>
      <c r="G766" t="s">
        <v>31</v>
      </c>
      <c r="H766" t="s">
        <v>81</v>
      </c>
      <c r="I766" t="s">
        <v>65</v>
      </c>
      <c r="J766" t="s">
        <v>58</v>
      </c>
      <c r="K766" s="5">
        <v>120</v>
      </c>
      <c r="L766" s="3">
        <v>180</v>
      </c>
      <c r="M766">
        <v>4</v>
      </c>
      <c r="N766">
        <v>25</v>
      </c>
      <c r="O766" s="3">
        <v>15</v>
      </c>
      <c r="P766" t="s">
        <v>54</v>
      </c>
      <c r="Q766">
        <v>4</v>
      </c>
      <c r="R766" t="s">
        <v>28</v>
      </c>
      <c r="S766" s="3">
        <f t="shared" si="68"/>
        <v>540</v>
      </c>
      <c r="T766" s="3">
        <f t="shared" si="69"/>
        <v>495</v>
      </c>
      <c r="U766" s="3">
        <f t="shared" si="70"/>
        <v>45</v>
      </c>
      <c r="V766" s="8">
        <f t="shared" si="71"/>
        <v>8.3333333333333329E-2</v>
      </c>
    </row>
    <row r="767" spans="1:22" x14ac:dyDescent="0.3">
      <c r="A767" t="s">
        <v>1182</v>
      </c>
      <c r="B767" s="13">
        <v>46580</v>
      </c>
      <c r="C767" s="13" t="str">
        <f t="shared" si="66"/>
        <v>July</v>
      </c>
      <c r="D767" s="13" t="str">
        <f t="shared" si="67"/>
        <v>2027</v>
      </c>
      <c r="E767" t="s">
        <v>1183</v>
      </c>
      <c r="F767" t="s">
        <v>38</v>
      </c>
      <c r="G767" t="s">
        <v>23</v>
      </c>
      <c r="H767" t="s">
        <v>97</v>
      </c>
      <c r="I767" t="s">
        <v>88</v>
      </c>
      <c r="J767" t="s">
        <v>34</v>
      </c>
      <c r="K767" s="5">
        <v>22</v>
      </c>
      <c r="L767" s="3">
        <v>60</v>
      </c>
      <c r="M767">
        <v>8</v>
      </c>
      <c r="N767">
        <v>25</v>
      </c>
      <c r="O767" s="3">
        <v>10</v>
      </c>
      <c r="P767" t="s">
        <v>54</v>
      </c>
      <c r="Q767">
        <v>2</v>
      </c>
      <c r="R767" t="s">
        <v>202</v>
      </c>
      <c r="S767" s="3">
        <f t="shared" si="68"/>
        <v>360</v>
      </c>
      <c r="T767" s="3">
        <f t="shared" si="69"/>
        <v>186</v>
      </c>
      <c r="U767" s="3">
        <f t="shared" si="70"/>
        <v>174</v>
      </c>
      <c r="V767" s="8">
        <f t="shared" si="71"/>
        <v>0.48333333333333334</v>
      </c>
    </row>
    <row r="768" spans="1:22" x14ac:dyDescent="0.3">
      <c r="A768" t="s">
        <v>1184</v>
      </c>
      <c r="B768" s="13">
        <v>46581</v>
      </c>
      <c r="C768" s="13" t="str">
        <f t="shared" si="66"/>
        <v>July</v>
      </c>
      <c r="D768" s="13" t="str">
        <f t="shared" si="67"/>
        <v>2027</v>
      </c>
      <c r="E768" t="s">
        <v>348</v>
      </c>
      <c r="F768" t="s">
        <v>38</v>
      </c>
      <c r="G768" t="s">
        <v>71</v>
      </c>
      <c r="H768" t="s">
        <v>24</v>
      </c>
      <c r="I768" t="s">
        <v>146</v>
      </c>
      <c r="J768" t="s">
        <v>26</v>
      </c>
      <c r="K768" s="5">
        <v>50</v>
      </c>
      <c r="L768" s="3">
        <v>95</v>
      </c>
      <c r="M768">
        <v>6</v>
      </c>
      <c r="N768">
        <v>15</v>
      </c>
      <c r="O768" s="3">
        <v>13</v>
      </c>
      <c r="P768" t="s">
        <v>27</v>
      </c>
      <c r="Q768">
        <v>2</v>
      </c>
      <c r="R768" t="s">
        <v>28</v>
      </c>
      <c r="S768" s="3">
        <f t="shared" si="68"/>
        <v>484.5</v>
      </c>
      <c r="T768" s="3">
        <f t="shared" si="69"/>
        <v>313</v>
      </c>
      <c r="U768" s="3">
        <f t="shared" si="70"/>
        <v>171.5</v>
      </c>
      <c r="V768" s="8">
        <f t="shared" si="71"/>
        <v>0.3539731682146543</v>
      </c>
    </row>
    <row r="769" spans="1:22" x14ac:dyDescent="0.3">
      <c r="A769" t="s">
        <v>1185</v>
      </c>
      <c r="B769" s="13">
        <v>46582</v>
      </c>
      <c r="C769" s="13" t="str">
        <f t="shared" si="66"/>
        <v>July</v>
      </c>
      <c r="D769" s="13" t="str">
        <f t="shared" si="67"/>
        <v>2027</v>
      </c>
      <c r="E769" t="s">
        <v>568</v>
      </c>
      <c r="F769" t="s">
        <v>22</v>
      </c>
      <c r="G769" t="s">
        <v>23</v>
      </c>
      <c r="H769" t="s">
        <v>48</v>
      </c>
      <c r="I769" t="s">
        <v>118</v>
      </c>
      <c r="J769" t="s">
        <v>34</v>
      </c>
      <c r="K769" s="5">
        <v>18</v>
      </c>
      <c r="L769" s="3">
        <v>45</v>
      </c>
      <c r="M769">
        <v>4</v>
      </c>
      <c r="N769">
        <v>5</v>
      </c>
      <c r="O769" s="3">
        <v>15</v>
      </c>
      <c r="P769" t="s">
        <v>35</v>
      </c>
      <c r="Q769">
        <v>4</v>
      </c>
      <c r="R769" t="s">
        <v>28</v>
      </c>
      <c r="S769" s="3">
        <f t="shared" si="68"/>
        <v>171</v>
      </c>
      <c r="T769" s="3">
        <f t="shared" si="69"/>
        <v>87</v>
      </c>
      <c r="U769" s="3">
        <f t="shared" si="70"/>
        <v>84</v>
      </c>
      <c r="V769" s="8">
        <f t="shared" si="71"/>
        <v>0.49122807017543857</v>
      </c>
    </row>
    <row r="770" spans="1:22" x14ac:dyDescent="0.3">
      <c r="A770" t="s">
        <v>1186</v>
      </c>
      <c r="B770" s="13">
        <v>46583</v>
      </c>
      <c r="C770" s="13" t="str">
        <f t="shared" ref="C770:C833" si="72">TEXT(B770,"mmmm")</f>
        <v>July</v>
      </c>
      <c r="D770" s="13" t="str">
        <f t="shared" ref="D770:D833" si="73">TEXT(B770, "yyyy")</f>
        <v>2027</v>
      </c>
      <c r="E770" t="s">
        <v>682</v>
      </c>
      <c r="F770" t="s">
        <v>38</v>
      </c>
      <c r="G770" t="s">
        <v>23</v>
      </c>
      <c r="H770" t="s">
        <v>48</v>
      </c>
      <c r="I770" t="s">
        <v>186</v>
      </c>
      <c r="J770" t="s">
        <v>58</v>
      </c>
      <c r="K770" s="5">
        <v>700</v>
      </c>
      <c r="L770" s="3">
        <v>900</v>
      </c>
      <c r="M770">
        <v>6</v>
      </c>
      <c r="N770">
        <v>5</v>
      </c>
      <c r="O770" s="3">
        <v>10</v>
      </c>
      <c r="P770" t="s">
        <v>45</v>
      </c>
      <c r="Q770">
        <v>4</v>
      </c>
      <c r="R770" t="s">
        <v>202</v>
      </c>
      <c r="S770" s="3">
        <f t="shared" ref="S770:S833" si="74">M770*L770*(1-N770/100)</f>
        <v>5130</v>
      </c>
      <c r="T770" s="3">
        <f t="shared" si="69"/>
        <v>4210</v>
      </c>
      <c r="U770" s="3">
        <f t="shared" si="70"/>
        <v>920</v>
      </c>
      <c r="V770" s="8">
        <f t="shared" si="71"/>
        <v>0.17933723196881091</v>
      </c>
    </row>
    <row r="771" spans="1:22" x14ac:dyDescent="0.3">
      <c r="A771" t="s">
        <v>1187</v>
      </c>
      <c r="B771" s="13">
        <v>46584</v>
      </c>
      <c r="C771" s="13" t="str">
        <f t="shared" si="72"/>
        <v>July</v>
      </c>
      <c r="D771" s="13" t="str">
        <f t="shared" si="73"/>
        <v>2027</v>
      </c>
      <c r="E771" t="s">
        <v>1188</v>
      </c>
      <c r="F771" t="s">
        <v>22</v>
      </c>
      <c r="G771" t="s">
        <v>23</v>
      </c>
      <c r="H771" t="s">
        <v>91</v>
      </c>
      <c r="I771" t="s">
        <v>103</v>
      </c>
      <c r="J771" t="s">
        <v>26</v>
      </c>
      <c r="K771" s="5">
        <v>20</v>
      </c>
      <c r="L771" s="3">
        <v>45</v>
      </c>
      <c r="M771">
        <v>2</v>
      </c>
      <c r="N771">
        <v>10</v>
      </c>
      <c r="O771" s="3">
        <v>7</v>
      </c>
      <c r="P771" t="s">
        <v>54</v>
      </c>
      <c r="Q771">
        <v>2</v>
      </c>
      <c r="R771" t="s">
        <v>28</v>
      </c>
      <c r="S771" s="3">
        <f t="shared" si="74"/>
        <v>81</v>
      </c>
      <c r="T771" s="3">
        <f t="shared" ref="T771:T834" si="75">(K771*M771)+O771</f>
        <v>47</v>
      </c>
      <c r="U771" s="3">
        <f t="shared" ref="U771:U834" si="76">S771-T771</f>
        <v>34</v>
      </c>
      <c r="V771" s="8">
        <f t="shared" ref="V771:V834" si="77">IF(S771=0, 0, U771/S771)</f>
        <v>0.41975308641975306</v>
      </c>
    </row>
    <row r="772" spans="1:22" x14ac:dyDescent="0.3">
      <c r="A772" t="s">
        <v>1189</v>
      </c>
      <c r="B772" s="13">
        <v>46585</v>
      </c>
      <c r="C772" s="13" t="str">
        <f t="shared" si="72"/>
        <v>July</v>
      </c>
      <c r="D772" s="13" t="str">
        <f t="shared" si="73"/>
        <v>2027</v>
      </c>
      <c r="E772" t="s">
        <v>77</v>
      </c>
      <c r="F772" t="s">
        <v>22</v>
      </c>
      <c r="G772" t="s">
        <v>31</v>
      </c>
      <c r="H772" t="s">
        <v>91</v>
      </c>
      <c r="I772" t="s">
        <v>33</v>
      </c>
      <c r="J772" t="s">
        <v>34</v>
      </c>
      <c r="K772" s="5">
        <v>6</v>
      </c>
      <c r="L772" s="3">
        <v>20</v>
      </c>
      <c r="M772">
        <v>2</v>
      </c>
      <c r="N772">
        <v>0</v>
      </c>
      <c r="O772" s="3">
        <v>19</v>
      </c>
      <c r="P772" t="s">
        <v>45</v>
      </c>
      <c r="Q772">
        <v>7</v>
      </c>
      <c r="R772" t="s">
        <v>28</v>
      </c>
      <c r="S772" s="3">
        <f t="shared" si="74"/>
        <v>40</v>
      </c>
      <c r="T772" s="3">
        <f t="shared" si="75"/>
        <v>31</v>
      </c>
      <c r="U772" s="3">
        <f t="shared" si="76"/>
        <v>9</v>
      </c>
      <c r="V772" s="8">
        <f t="shared" si="77"/>
        <v>0.22500000000000001</v>
      </c>
    </row>
    <row r="773" spans="1:22" x14ac:dyDescent="0.3">
      <c r="A773" t="s">
        <v>1190</v>
      </c>
      <c r="B773" s="13">
        <v>46586</v>
      </c>
      <c r="C773" s="13" t="str">
        <f t="shared" si="72"/>
        <v>July</v>
      </c>
      <c r="D773" s="13" t="str">
        <f t="shared" si="73"/>
        <v>2027</v>
      </c>
      <c r="E773" t="s">
        <v>482</v>
      </c>
      <c r="F773" t="s">
        <v>22</v>
      </c>
      <c r="G773" t="s">
        <v>31</v>
      </c>
      <c r="H773" t="s">
        <v>32</v>
      </c>
      <c r="I773" t="s">
        <v>105</v>
      </c>
      <c r="J773" t="s">
        <v>40</v>
      </c>
      <c r="K773" s="5">
        <v>40</v>
      </c>
      <c r="L773" s="3">
        <v>85</v>
      </c>
      <c r="M773">
        <v>4</v>
      </c>
      <c r="N773">
        <v>15</v>
      </c>
      <c r="O773" s="3">
        <v>13</v>
      </c>
      <c r="P773" t="s">
        <v>35</v>
      </c>
      <c r="Q773">
        <v>4</v>
      </c>
      <c r="R773" t="s">
        <v>28</v>
      </c>
      <c r="S773" s="3">
        <f t="shared" si="74"/>
        <v>289</v>
      </c>
      <c r="T773" s="3">
        <f t="shared" si="75"/>
        <v>173</v>
      </c>
      <c r="U773" s="3">
        <f t="shared" si="76"/>
        <v>116</v>
      </c>
      <c r="V773" s="8">
        <f t="shared" si="77"/>
        <v>0.40138408304498269</v>
      </c>
    </row>
    <row r="774" spans="1:22" x14ac:dyDescent="0.3">
      <c r="A774" t="s">
        <v>1191</v>
      </c>
      <c r="B774" s="13">
        <v>46587</v>
      </c>
      <c r="C774" s="13" t="str">
        <f t="shared" si="72"/>
        <v>July</v>
      </c>
      <c r="D774" s="13" t="str">
        <f t="shared" si="73"/>
        <v>2027</v>
      </c>
      <c r="E774" t="s">
        <v>1192</v>
      </c>
      <c r="F774" t="s">
        <v>22</v>
      </c>
      <c r="G774" t="s">
        <v>71</v>
      </c>
      <c r="H774" t="s">
        <v>44</v>
      </c>
      <c r="I774" t="s">
        <v>169</v>
      </c>
      <c r="J774" t="s">
        <v>26</v>
      </c>
      <c r="K774" s="5">
        <v>60</v>
      </c>
      <c r="L774" s="3">
        <v>120</v>
      </c>
      <c r="M774">
        <v>1</v>
      </c>
      <c r="N774">
        <v>15</v>
      </c>
      <c r="O774" s="3">
        <v>9</v>
      </c>
      <c r="P774" t="s">
        <v>45</v>
      </c>
      <c r="Q774">
        <v>3</v>
      </c>
      <c r="R774" t="s">
        <v>28</v>
      </c>
      <c r="S774" s="3">
        <f t="shared" si="74"/>
        <v>102</v>
      </c>
      <c r="T774" s="3">
        <f t="shared" si="75"/>
        <v>69</v>
      </c>
      <c r="U774" s="3">
        <f t="shared" si="76"/>
        <v>33</v>
      </c>
      <c r="V774" s="8">
        <f t="shared" si="77"/>
        <v>0.3235294117647059</v>
      </c>
    </row>
    <row r="775" spans="1:22" x14ac:dyDescent="0.3">
      <c r="A775" t="s">
        <v>1193</v>
      </c>
      <c r="B775" s="13">
        <v>46588</v>
      </c>
      <c r="C775" s="13" t="str">
        <f t="shared" si="72"/>
        <v>July</v>
      </c>
      <c r="D775" s="13" t="str">
        <f t="shared" si="73"/>
        <v>2027</v>
      </c>
      <c r="E775" t="s">
        <v>413</v>
      </c>
      <c r="F775" t="s">
        <v>38</v>
      </c>
      <c r="G775" t="s">
        <v>71</v>
      </c>
      <c r="H775" t="s">
        <v>64</v>
      </c>
      <c r="I775" t="s">
        <v>152</v>
      </c>
      <c r="J775" t="s">
        <v>58</v>
      </c>
      <c r="K775" s="5">
        <v>45</v>
      </c>
      <c r="L775" s="3">
        <v>80</v>
      </c>
      <c r="M775">
        <v>6</v>
      </c>
      <c r="N775">
        <v>10</v>
      </c>
      <c r="O775" s="3">
        <v>11</v>
      </c>
      <c r="P775" t="s">
        <v>54</v>
      </c>
      <c r="Q775">
        <v>3</v>
      </c>
      <c r="R775" t="s">
        <v>28</v>
      </c>
      <c r="S775" s="3">
        <f t="shared" si="74"/>
        <v>432</v>
      </c>
      <c r="T775" s="3">
        <f t="shared" si="75"/>
        <v>281</v>
      </c>
      <c r="U775" s="3">
        <f t="shared" si="76"/>
        <v>151</v>
      </c>
      <c r="V775" s="8">
        <f t="shared" si="77"/>
        <v>0.34953703703703703</v>
      </c>
    </row>
    <row r="776" spans="1:22" x14ac:dyDescent="0.3">
      <c r="A776" t="s">
        <v>1194</v>
      </c>
      <c r="B776" s="13">
        <v>46589</v>
      </c>
      <c r="C776" s="13" t="str">
        <f t="shared" si="72"/>
        <v>July</v>
      </c>
      <c r="D776" s="13" t="str">
        <f t="shared" si="73"/>
        <v>2027</v>
      </c>
      <c r="E776" t="s">
        <v>263</v>
      </c>
      <c r="F776" t="s">
        <v>53</v>
      </c>
      <c r="G776" t="s">
        <v>43</v>
      </c>
      <c r="H776" t="s">
        <v>97</v>
      </c>
      <c r="I776" t="s">
        <v>103</v>
      </c>
      <c r="J776" t="s">
        <v>26</v>
      </c>
      <c r="K776" s="5">
        <v>20</v>
      </c>
      <c r="L776" s="3">
        <v>45</v>
      </c>
      <c r="M776">
        <v>4</v>
      </c>
      <c r="N776">
        <v>10</v>
      </c>
      <c r="O776" s="3">
        <v>8</v>
      </c>
      <c r="P776" t="s">
        <v>54</v>
      </c>
      <c r="Q776">
        <v>4</v>
      </c>
      <c r="R776" t="s">
        <v>28</v>
      </c>
      <c r="S776" s="3">
        <f t="shared" si="74"/>
        <v>162</v>
      </c>
      <c r="T776" s="3">
        <f t="shared" si="75"/>
        <v>88</v>
      </c>
      <c r="U776" s="3">
        <f t="shared" si="76"/>
        <v>74</v>
      </c>
      <c r="V776" s="8">
        <f t="shared" si="77"/>
        <v>0.4567901234567901</v>
      </c>
    </row>
    <row r="777" spans="1:22" x14ac:dyDescent="0.3">
      <c r="A777" t="s">
        <v>1195</v>
      </c>
      <c r="B777" s="13">
        <v>46590</v>
      </c>
      <c r="C777" s="13" t="str">
        <f t="shared" si="72"/>
        <v>July</v>
      </c>
      <c r="D777" s="13" t="str">
        <f t="shared" si="73"/>
        <v>2027</v>
      </c>
      <c r="E777" t="s">
        <v>842</v>
      </c>
      <c r="F777" t="s">
        <v>22</v>
      </c>
      <c r="G777" t="s">
        <v>23</v>
      </c>
      <c r="H777" t="s">
        <v>91</v>
      </c>
      <c r="I777" t="s">
        <v>154</v>
      </c>
      <c r="J777" t="s">
        <v>40</v>
      </c>
      <c r="K777" s="5">
        <v>10</v>
      </c>
      <c r="L777" s="3">
        <v>25</v>
      </c>
      <c r="M777">
        <v>3</v>
      </c>
      <c r="N777">
        <v>20</v>
      </c>
      <c r="O777" s="3">
        <v>13</v>
      </c>
      <c r="P777" t="s">
        <v>45</v>
      </c>
      <c r="Q777">
        <v>3</v>
      </c>
      <c r="R777" t="s">
        <v>28</v>
      </c>
      <c r="S777" s="3">
        <f t="shared" si="74"/>
        <v>60</v>
      </c>
      <c r="T777" s="3">
        <f t="shared" si="75"/>
        <v>43</v>
      </c>
      <c r="U777" s="3">
        <f t="shared" si="76"/>
        <v>17</v>
      </c>
      <c r="V777" s="8">
        <f t="shared" si="77"/>
        <v>0.28333333333333333</v>
      </c>
    </row>
    <row r="778" spans="1:22" x14ac:dyDescent="0.3">
      <c r="A778" t="s">
        <v>1196</v>
      </c>
      <c r="B778" s="13">
        <v>46591</v>
      </c>
      <c r="C778" s="13" t="str">
        <f t="shared" si="72"/>
        <v>July</v>
      </c>
      <c r="D778" s="13" t="str">
        <f t="shared" si="73"/>
        <v>2027</v>
      </c>
      <c r="E778" t="s">
        <v>84</v>
      </c>
      <c r="F778" t="s">
        <v>22</v>
      </c>
      <c r="G778" t="s">
        <v>43</v>
      </c>
      <c r="H778" t="s">
        <v>117</v>
      </c>
      <c r="I778" t="s">
        <v>316</v>
      </c>
      <c r="J778" t="s">
        <v>40</v>
      </c>
      <c r="K778" s="5">
        <v>20</v>
      </c>
      <c r="L778" s="3">
        <v>50</v>
      </c>
      <c r="M778">
        <v>1</v>
      </c>
      <c r="N778">
        <v>15</v>
      </c>
      <c r="O778" s="3">
        <v>14</v>
      </c>
      <c r="P778" t="s">
        <v>54</v>
      </c>
      <c r="Q778">
        <v>3</v>
      </c>
      <c r="R778" t="s">
        <v>28</v>
      </c>
      <c r="S778" s="3">
        <f t="shared" si="74"/>
        <v>42.5</v>
      </c>
      <c r="T778" s="3">
        <f t="shared" si="75"/>
        <v>34</v>
      </c>
      <c r="U778" s="3">
        <f t="shared" si="76"/>
        <v>8.5</v>
      </c>
      <c r="V778" s="8">
        <f t="shared" si="77"/>
        <v>0.2</v>
      </c>
    </row>
    <row r="779" spans="1:22" x14ac:dyDescent="0.3">
      <c r="A779" t="s">
        <v>1197</v>
      </c>
      <c r="B779" s="13">
        <v>46592</v>
      </c>
      <c r="C779" s="13" t="str">
        <f t="shared" si="72"/>
        <v>July</v>
      </c>
      <c r="D779" s="13" t="str">
        <f t="shared" si="73"/>
        <v>2027</v>
      </c>
      <c r="E779" t="s">
        <v>671</v>
      </c>
      <c r="F779" t="s">
        <v>53</v>
      </c>
      <c r="G779" t="s">
        <v>43</v>
      </c>
      <c r="H779" t="s">
        <v>81</v>
      </c>
      <c r="I779" t="s">
        <v>85</v>
      </c>
      <c r="J779" t="s">
        <v>58</v>
      </c>
      <c r="K779" s="5">
        <v>20</v>
      </c>
      <c r="L779" s="3">
        <v>45</v>
      </c>
      <c r="M779">
        <v>1</v>
      </c>
      <c r="N779">
        <v>20</v>
      </c>
      <c r="O779" s="3">
        <v>9</v>
      </c>
      <c r="P779" t="s">
        <v>27</v>
      </c>
      <c r="Q779">
        <v>2</v>
      </c>
      <c r="R779" t="s">
        <v>28</v>
      </c>
      <c r="S779" s="3">
        <f t="shared" si="74"/>
        <v>36</v>
      </c>
      <c r="T779" s="3">
        <f t="shared" si="75"/>
        <v>29</v>
      </c>
      <c r="U779" s="3">
        <f t="shared" si="76"/>
        <v>7</v>
      </c>
      <c r="V779" s="8">
        <f t="shared" si="77"/>
        <v>0.19444444444444445</v>
      </c>
    </row>
    <row r="780" spans="1:22" x14ac:dyDescent="0.3">
      <c r="A780" t="s">
        <v>1198</v>
      </c>
      <c r="B780" s="13">
        <v>46593</v>
      </c>
      <c r="C780" s="13" t="str">
        <f t="shared" si="72"/>
        <v>July</v>
      </c>
      <c r="D780" s="13" t="str">
        <f t="shared" si="73"/>
        <v>2027</v>
      </c>
      <c r="E780" t="s">
        <v>443</v>
      </c>
      <c r="F780" t="s">
        <v>53</v>
      </c>
      <c r="G780" t="s">
        <v>43</v>
      </c>
      <c r="H780" t="s">
        <v>64</v>
      </c>
      <c r="I780" t="s">
        <v>146</v>
      </c>
      <c r="J780" t="s">
        <v>26</v>
      </c>
      <c r="K780" s="5">
        <v>50</v>
      </c>
      <c r="L780" s="3">
        <v>95</v>
      </c>
      <c r="M780">
        <v>1</v>
      </c>
      <c r="N780">
        <v>15</v>
      </c>
      <c r="O780" s="3">
        <v>11</v>
      </c>
      <c r="P780" t="s">
        <v>54</v>
      </c>
      <c r="Q780">
        <v>2</v>
      </c>
      <c r="R780" t="s">
        <v>28</v>
      </c>
      <c r="S780" s="3">
        <f t="shared" si="74"/>
        <v>80.75</v>
      </c>
      <c r="T780" s="3">
        <f t="shared" si="75"/>
        <v>61</v>
      </c>
      <c r="U780" s="3">
        <f t="shared" si="76"/>
        <v>19.75</v>
      </c>
      <c r="V780" s="8">
        <f t="shared" si="77"/>
        <v>0.24458204334365324</v>
      </c>
    </row>
    <row r="781" spans="1:22" x14ac:dyDescent="0.3">
      <c r="A781" t="s">
        <v>1199</v>
      </c>
      <c r="B781" s="13">
        <v>46594</v>
      </c>
      <c r="C781" s="13" t="str">
        <f t="shared" si="72"/>
        <v>July</v>
      </c>
      <c r="D781" s="13" t="str">
        <f t="shared" si="73"/>
        <v>2027</v>
      </c>
      <c r="E781" t="s">
        <v>777</v>
      </c>
      <c r="F781" t="s">
        <v>38</v>
      </c>
      <c r="G781" t="s">
        <v>71</v>
      </c>
      <c r="H781" t="s">
        <v>48</v>
      </c>
      <c r="I781" t="s">
        <v>173</v>
      </c>
      <c r="J781" t="s">
        <v>50</v>
      </c>
      <c r="K781" s="5">
        <v>30</v>
      </c>
      <c r="L781" s="3">
        <v>60</v>
      </c>
      <c r="M781">
        <v>2</v>
      </c>
      <c r="N781">
        <v>10</v>
      </c>
      <c r="O781" s="3">
        <v>13</v>
      </c>
      <c r="P781" t="s">
        <v>45</v>
      </c>
      <c r="Q781">
        <v>2</v>
      </c>
      <c r="R781" t="s">
        <v>28</v>
      </c>
      <c r="S781" s="3">
        <f t="shared" si="74"/>
        <v>108</v>
      </c>
      <c r="T781" s="3">
        <f t="shared" si="75"/>
        <v>73</v>
      </c>
      <c r="U781" s="3">
        <f t="shared" si="76"/>
        <v>35</v>
      </c>
      <c r="V781" s="8">
        <f t="shared" si="77"/>
        <v>0.32407407407407407</v>
      </c>
    </row>
    <row r="782" spans="1:22" x14ac:dyDescent="0.3">
      <c r="A782" t="s">
        <v>1200</v>
      </c>
      <c r="B782" s="13">
        <v>46595</v>
      </c>
      <c r="C782" s="13" t="str">
        <f t="shared" si="72"/>
        <v>July</v>
      </c>
      <c r="D782" s="13" t="str">
        <f t="shared" si="73"/>
        <v>2027</v>
      </c>
      <c r="E782" t="s">
        <v>654</v>
      </c>
      <c r="F782" t="s">
        <v>22</v>
      </c>
      <c r="G782" t="s">
        <v>31</v>
      </c>
      <c r="H782" t="s">
        <v>32</v>
      </c>
      <c r="I782" t="s">
        <v>146</v>
      </c>
      <c r="J782" t="s">
        <v>26</v>
      </c>
      <c r="K782" s="5">
        <v>50</v>
      </c>
      <c r="L782" s="3">
        <v>95</v>
      </c>
      <c r="M782">
        <v>3</v>
      </c>
      <c r="N782">
        <v>20</v>
      </c>
      <c r="O782" s="3">
        <v>20</v>
      </c>
      <c r="P782" t="s">
        <v>45</v>
      </c>
      <c r="Q782">
        <v>6</v>
      </c>
      <c r="R782" t="s">
        <v>28</v>
      </c>
      <c r="S782" s="3">
        <f t="shared" si="74"/>
        <v>228</v>
      </c>
      <c r="T782" s="3">
        <f t="shared" si="75"/>
        <v>170</v>
      </c>
      <c r="U782" s="3">
        <f t="shared" si="76"/>
        <v>58</v>
      </c>
      <c r="V782" s="8">
        <f t="shared" si="77"/>
        <v>0.25438596491228072</v>
      </c>
    </row>
    <row r="783" spans="1:22" x14ac:dyDescent="0.3">
      <c r="A783" t="s">
        <v>1201</v>
      </c>
      <c r="B783" s="13">
        <v>46596</v>
      </c>
      <c r="C783" s="13" t="str">
        <f t="shared" si="72"/>
        <v>July</v>
      </c>
      <c r="D783" s="13" t="str">
        <f t="shared" si="73"/>
        <v>2027</v>
      </c>
      <c r="E783" t="s">
        <v>710</v>
      </c>
      <c r="F783" t="s">
        <v>22</v>
      </c>
      <c r="G783" t="s">
        <v>23</v>
      </c>
      <c r="H783" t="s">
        <v>91</v>
      </c>
      <c r="I783" t="s">
        <v>186</v>
      </c>
      <c r="J783" t="s">
        <v>58</v>
      </c>
      <c r="K783" s="5">
        <v>700</v>
      </c>
      <c r="L783" s="3">
        <v>900</v>
      </c>
      <c r="M783">
        <v>2</v>
      </c>
      <c r="N783">
        <v>0</v>
      </c>
      <c r="O783" s="3">
        <v>15</v>
      </c>
      <c r="P783" t="s">
        <v>45</v>
      </c>
      <c r="Q783">
        <v>5</v>
      </c>
      <c r="R783" t="s">
        <v>28</v>
      </c>
      <c r="S783" s="3">
        <f t="shared" si="74"/>
        <v>1800</v>
      </c>
      <c r="T783" s="3">
        <f t="shared" si="75"/>
        <v>1415</v>
      </c>
      <c r="U783" s="3">
        <f t="shared" si="76"/>
        <v>385</v>
      </c>
      <c r="V783" s="8">
        <f t="shared" si="77"/>
        <v>0.21388888888888888</v>
      </c>
    </row>
    <row r="784" spans="1:22" x14ac:dyDescent="0.3">
      <c r="A784" t="s">
        <v>1202</v>
      </c>
      <c r="B784" s="13">
        <v>46597</v>
      </c>
      <c r="C784" s="13" t="str">
        <f t="shared" si="72"/>
        <v>July</v>
      </c>
      <c r="D784" s="13" t="str">
        <f t="shared" si="73"/>
        <v>2027</v>
      </c>
      <c r="E784" t="s">
        <v>482</v>
      </c>
      <c r="F784" t="s">
        <v>38</v>
      </c>
      <c r="G784" t="s">
        <v>71</v>
      </c>
      <c r="H784" t="s">
        <v>68</v>
      </c>
      <c r="I784" t="s">
        <v>61</v>
      </c>
      <c r="J784" t="s">
        <v>26</v>
      </c>
      <c r="K784" s="5">
        <v>90</v>
      </c>
      <c r="L784" s="3">
        <v>160</v>
      </c>
      <c r="M784">
        <v>3</v>
      </c>
      <c r="N784">
        <v>20</v>
      </c>
      <c r="O784" s="3">
        <v>5</v>
      </c>
      <c r="P784" t="s">
        <v>27</v>
      </c>
      <c r="Q784">
        <v>5</v>
      </c>
      <c r="R784" t="s">
        <v>28</v>
      </c>
      <c r="S784" s="3">
        <f t="shared" si="74"/>
        <v>384</v>
      </c>
      <c r="T784" s="3">
        <f t="shared" si="75"/>
        <v>275</v>
      </c>
      <c r="U784" s="3">
        <f t="shared" si="76"/>
        <v>109</v>
      </c>
      <c r="V784" s="8">
        <f t="shared" si="77"/>
        <v>0.28385416666666669</v>
      </c>
    </row>
    <row r="785" spans="1:22" x14ac:dyDescent="0.3">
      <c r="A785" t="s">
        <v>1203</v>
      </c>
      <c r="B785" s="13">
        <v>46598</v>
      </c>
      <c r="C785" s="13" t="str">
        <f t="shared" si="72"/>
        <v>July</v>
      </c>
      <c r="D785" s="13" t="str">
        <f t="shared" si="73"/>
        <v>2027</v>
      </c>
      <c r="E785" t="s">
        <v>1015</v>
      </c>
      <c r="F785" t="s">
        <v>22</v>
      </c>
      <c r="G785" t="s">
        <v>23</v>
      </c>
      <c r="H785" t="s">
        <v>117</v>
      </c>
      <c r="I785" t="s">
        <v>169</v>
      </c>
      <c r="J785" t="s">
        <v>26</v>
      </c>
      <c r="K785" s="5">
        <v>60</v>
      </c>
      <c r="L785" s="3">
        <v>120</v>
      </c>
      <c r="M785">
        <v>1</v>
      </c>
      <c r="N785">
        <v>20</v>
      </c>
      <c r="O785" s="3">
        <v>14</v>
      </c>
      <c r="P785" t="s">
        <v>27</v>
      </c>
      <c r="Q785">
        <v>2</v>
      </c>
      <c r="R785" t="s">
        <v>28</v>
      </c>
      <c r="S785" s="3">
        <f t="shared" si="74"/>
        <v>96</v>
      </c>
      <c r="T785" s="3">
        <f t="shared" si="75"/>
        <v>74</v>
      </c>
      <c r="U785" s="3">
        <f t="shared" si="76"/>
        <v>22</v>
      </c>
      <c r="V785" s="8">
        <f t="shared" si="77"/>
        <v>0.22916666666666666</v>
      </c>
    </row>
    <row r="786" spans="1:22" x14ac:dyDescent="0.3">
      <c r="A786" t="s">
        <v>1204</v>
      </c>
      <c r="B786" s="13">
        <v>46599</v>
      </c>
      <c r="C786" s="13" t="str">
        <f t="shared" si="72"/>
        <v>July</v>
      </c>
      <c r="D786" s="13" t="str">
        <f t="shared" si="73"/>
        <v>2027</v>
      </c>
      <c r="E786" t="s">
        <v>1205</v>
      </c>
      <c r="F786" t="s">
        <v>53</v>
      </c>
      <c r="G786" t="s">
        <v>31</v>
      </c>
      <c r="H786" t="s">
        <v>48</v>
      </c>
      <c r="I786" t="s">
        <v>135</v>
      </c>
      <c r="J786" t="s">
        <v>34</v>
      </c>
      <c r="K786" s="5">
        <v>5</v>
      </c>
      <c r="L786" s="3">
        <v>15</v>
      </c>
      <c r="M786">
        <v>1</v>
      </c>
      <c r="N786">
        <v>0</v>
      </c>
      <c r="O786" s="3">
        <v>17</v>
      </c>
      <c r="P786" t="s">
        <v>54</v>
      </c>
      <c r="Q786">
        <v>5</v>
      </c>
      <c r="R786" t="s">
        <v>28</v>
      </c>
      <c r="S786" s="3">
        <f t="shared" si="74"/>
        <v>15</v>
      </c>
      <c r="T786" s="3">
        <f t="shared" si="75"/>
        <v>22</v>
      </c>
      <c r="U786" s="3">
        <f t="shared" si="76"/>
        <v>-7</v>
      </c>
      <c r="V786" s="8">
        <f t="shared" si="77"/>
        <v>-0.46666666666666667</v>
      </c>
    </row>
    <row r="787" spans="1:22" x14ac:dyDescent="0.3">
      <c r="A787" t="s">
        <v>1206</v>
      </c>
      <c r="B787" s="13">
        <v>46600</v>
      </c>
      <c r="C787" s="13" t="str">
        <f t="shared" si="72"/>
        <v>August</v>
      </c>
      <c r="D787" s="13" t="str">
        <f t="shared" si="73"/>
        <v>2027</v>
      </c>
      <c r="E787" t="s">
        <v>181</v>
      </c>
      <c r="F787" t="s">
        <v>22</v>
      </c>
      <c r="G787" t="s">
        <v>43</v>
      </c>
      <c r="H787" t="s">
        <v>48</v>
      </c>
      <c r="I787" t="s">
        <v>105</v>
      </c>
      <c r="J787" t="s">
        <v>40</v>
      </c>
      <c r="K787" s="5">
        <v>40</v>
      </c>
      <c r="L787" s="3">
        <v>85</v>
      </c>
      <c r="M787">
        <v>3</v>
      </c>
      <c r="N787">
        <v>20</v>
      </c>
      <c r="O787" s="3">
        <v>15</v>
      </c>
      <c r="P787" t="s">
        <v>35</v>
      </c>
      <c r="Q787">
        <v>2</v>
      </c>
      <c r="R787" t="s">
        <v>28</v>
      </c>
      <c r="S787" s="3">
        <f t="shared" si="74"/>
        <v>204</v>
      </c>
      <c r="T787" s="3">
        <f t="shared" si="75"/>
        <v>135</v>
      </c>
      <c r="U787" s="3">
        <f t="shared" si="76"/>
        <v>69</v>
      </c>
      <c r="V787" s="8">
        <f t="shared" si="77"/>
        <v>0.33823529411764708</v>
      </c>
    </row>
    <row r="788" spans="1:22" x14ac:dyDescent="0.3">
      <c r="A788" t="s">
        <v>1207</v>
      </c>
      <c r="B788" s="13">
        <v>46601</v>
      </c>
      <c r="C788" s="13" t="str">
        <f t="shared" si="72"/>
        <v>August</v>
      </c>
      <c r="D788" s="13" t="str">
        <f t="shared" si="73"/>
        <v>2027</v>
      </c>
      <c r="E788" t="s">
        <v>313</v>
      </c>
      <c r="F788" t="s">
        <v>38</v>
      </c>
      <c r="G788" t="s">
        <v>31</v>
      </c>
      <c r="H788" t="s">
        <v>24</v>
      </c>
      <c r="I788" t="s">
        <v>57</v>
      </c>
      <c r="J788" t="s">
        <v>58</v>
      </c>
      <c r="K788" s="5">
        <v>450</v>
      </c>
      <c r="L788" s="3">
        <v>620</v>
      </c>
      <c r="M788">
        <v>4</v>
      </c>
      <c r="N788">
        <v>20</v>
      </c>
      <c r="O788" s="3">
        <v>12</v>
      </c>
      <c r="P788" t="s">
        <v>35</v>
      </c>
      <c r="Q788">
        <v>7</v>
      </c>
      <c r="R788" t="s">
        <v>202</v>
      </c>
      <c r="S788" s="3">
        <f t="shared" si="74"/>
        <v>1984</v>
      </c>
      <c r="T788" s="3">
        <f t="shared" si="75"/>
        <v>1812</v>
      </c>
      <c r="U788" s="3">
        <f t="shared" si="76"/>
        <v>172</v>
      </c>
      <c r="V788" s="8">
        <f t="shared" si="77"/>
        <v>8.669354838709678E-2</v>
      </c>
    </row>
    <row r="789" spans="1:22" x14ac:dyDescent="0.3">
      <c r="A789" t="s">
        <v>1208</v>
      </c>
      <c r="B789" s="13">
        <v>46602</v>
      </c>
      <c r="C789" s="13" t="str">
        <f t="shared" si="72"/>
        <v>August</v>
      </c>
      <c r="D789" s="13" t="str">
        <f t="shared" si="73"/>
        <v>2027</v>
      </c>
      <c r="E789" t="s">
        <v>1153</v>
      </c>
      <c r="F789" t="s">
        <v>22</v>
      </c>
      <c r="G789" t="s">
        <v>31</v>
      </c>
      <c r="H789" t="s">
        <v>48</v>
      </c>
      <c r="I789" t="s">
        <v>169</v>
      </c>
      <c r="J789" t="s">
        <v>26</v>
      </c>
      <c r="K789" s="5">
        <v>60</v>
      </c>
      <c r="L789" s="3">
        <v>120</v>
      </c>
      <c r="M789">
        <v>2</v>
      </c>
      <c r="N789">
        <v>0</v>
      </c>
      <c r="O789" s="3">
        <v>15</v>
      </c>
      <c r="P789" t="s">
        <v>27</v>
      </c>
      <c r="Q789">
        <v>6</v>
      </c>
      <c r="R789" t="s">
        <v>28</v>
      </c>
      <c r="S789" s="3">
        <f t="shared" si="74"/>
        <v>240</v>
      </c>
      <c r="T789" s="3">
        <f t="shared" si="75"/>
        <v>135</v>
      </c>
      <c r="U789" s="3">
        <f t="shared" si="76"/>
        <v>105</v>
      </c>
      <c r="V789" s="8">
        <f t="shared" si="77"/>
        <v>0.4375</v>
      </c>
    </row>
    <row r="790" spans="1:22" x14ac:dyDescent="0.3">
      <c r="A790" t="s">
        <v>1209</v>
      </c>
      <c r="B790" s="13">
        <v>46603</v>
      </c>
      <c r="C790" s="13" t="str">
        <f t="shared" si="72"/>
        <v>August</v>
      </c>
      <c r="D790" s="13" t="str">
        <f t="shared" si="73"/>
        <v>2027</v>
      </c>
      <c r="E790" t="s">
        <v>352</v>
      </c>
      <c r="F790" t="s">
        <v>53</v>
      </c>
      <c r="G790" t="s">
        <v>31</v>
      </c>
      <c r="H790" t="s">
        <v>81</v>
      </c>
      <c r="I790" t="s">
        <v>105</v>
      </c>
      <c r="J790" t="s">
        <v>40</v>
      </c>
      <c r="K790" s="5">
        <v>40</v>
      </c>
      <c r="L790" s="3">
        <v>85</v>
      </c>
      <c r="M790">
        <v>3</v>
      </c>
      <c r="N790">
        <v>20</v>
      </c>
      <c r="O790" s="3">
        <v>16</v>
      </c>
      <c r="P790" t="s">
        <v>45</v>
      </c>
      <c r="Q790">
        <v>5</v>
      </c>
      <c r="R790" t="s">
        <v>28</v>
      </c>
      <c r="S790" s="3">
        <f t="shared" si="74"/>
        <v>204</v>
      </c>
      <c r="T790" s="3">
        <f t="shared" si="75"/>
        <v>136</v>
      </c>
      <c r="U790" s="3">
        <f t="shared" si="76"/>
        <v>68</v>
      </c>
      <c r="V790" s="8">
        <f t="shared" si="77"/>
        <v>0.33333333333333331</v>
      </c>
    </row>
    <row r="791" spans="1:22" x14ac:dyDescent="0.3">
      <c r="A791" t="s">
        <v>1210</v>
      </c>
      <c r="B791" s="13">
        <v>46604</v>
      </c>
      <c r="C791" s="13" t="str">
        <f t="shared" si="72"/>
        <v>August</v>
      </c>
      <c r="D791" s="13" t="str">
        <f t="shared" si="73"/>
        <v>2027</v>
      </c>
      <c r="E791" t="s">
        <v>386</v>
      </c>
      <c r="F791" t="s">
        <v>53</v>
      </c>
      <c r="G791" t="s">
        <v>23</v>
      </c>
      <c r="H791" t="s">
        <v>64</v>
      </c>
      <c r="I791" t="s">
        <v>25</v>
      </c>
      <c r="J791" t="s">
        <v>26</v>
      </c>
      <c r="K791" s="5">
        <v>35</v>
      </c>
      <c r="L791" s="3">
        <v>70</v>
      </c>
      <c r="M791">
        <v>3</v>
      </c>
      <c r="N791">
        <v>5</v>
      </c>
      <c r="O791" s="3">
        <v>11</v>
      </c>
      <c r="P791" t="s">
        <v>45</v>
      </c>
      <c r="Q791">
        <v>4</v>
      </c>
      <c r="R791" t="s">
        <v>28</v>
      </c>
      <c r="S791" s="3">
        <f t="shared" si="74"/>
        <v>199.5</v>
      </c>
      <c r="T791" s="3">
        <f t="shared" si="75"/>
        <v>116</v>
      </c>
      <c r="U791" s="3">
        <f t="shared" si="76"/>
        <v>83.5</v>
      </c>
      <c r="V791" s="8">
        <f t="shared" si="77"/>
        <v>0.41854636591478694</v>
      </c>
    </row>
    <row r="792" spans="1:22" x14ac:dyDescent="0.3">
      <c r="A792" t="s">
        <v>1211</v>
      </c>
      <c r="B792" s="13">
        <v>46605</v>
      </c>
      <c r="C792" s="13" t="str">
        <f t="shared" si="72"/>
        <v>August</v>
      </c>
      <c r="D792" s="13" t="str">
        <f t="shared" si="73"/>
        <v>2027</v>
      </c>
      <c r="E792" t="s">
        <v>842</v>
      </c>
      <c r="F792" t="s">
        <v>22</v>
      </c>
      <c r="G792" t="s">
        <v>71</v>
      </c>
      <c r="H792" t="s">
        <v>48</v>
      </c>
      <c r="I792" t="s">
        <v>65</v>
      </c>
      <c r="J792" t="s">
        <v>58</v>
      </c>
      <c r="K792" s="5">
        <v>120</v>
      </c>
      <c r="L792" s="3">
        <v>180</v>
      </c>
      <c r="M792">
        <v>1</v>
      </c>
      <c r="N792">
        <v>0</v>
      </c>
      <c r="O792" s="3">
        <v>10</v>
      </c>
      <c r="P792" t="s">
        <v>54</v>
      </c>
      <c r="Q792">
        <v>4</v>
      </c>
      <c r="R792" t="s">
        <v>28</v>
      </c>
      <c r="S792" s="3">
        <f t="shared" si="74"/>
        <v>180</v>
      </c>
      <c r="T792" s="3">
        <f t="shared" si="75"/>
        <v>130</v>
      </c>
      <c r="U792" s="3">
        <f t="shared" si="76"/>
        <v>50</v>
      </c>
      <c r="V792" s="8">
        <f t="shared" si="77"/>
        <v>0.27777777777777779</v>
      </c>
    </row>
    <row r="793" spans="1:22" x14ac:dyDescent="0.3">
      <c r="A793" t="s">
        <v>1212</v>
      </c>
      <c r="B793" s="13">
        <v>46606</v>
      </c>
      <c r="C793" s="13" t="str">
        <f t="shared" si="72"/>
        <v>August</v>
      </c>
      <c r="D793" s="13" t="str">
        <f t="shared" si="73"/>
        <v>2027</v>
      </c>
      <c r="E793" t="s">
        <v>1213</v>
      </c>
      <c r="F793" t="s">
        <v>22</v>
      </c>
      <c r="G793" t="s">
        <v>71</v>
      </c>
      <c r="H793" t="s">
        <v>91</v>
      </c>
      <c r="I793" t="s">
        <v>146</v>
      </c>
      <c r="J793" t="s">
        <v>26</v>
      </c>
      <c r="K793" s="5">
        <v>50</v>
      </c>
      <c r="L793" s="3">
        <v>95</v>
      </c>
      <c r="M793">
        <v>2</v>
      </c>
      <c r="N793">
        <v>0</v>
      </c>
      <c r="O793" s="3">
        <v>14</v>
      </c>
      <c r="P793" t="s">
        <v>45</v>
      </c>
      <c r="Q793">
        <v>3</v>
      </c>
      <c r="R793" t="s">
        <v>28</v>
      </c>
      <c r="S793" s="3">
        <f t="shared" si="74"/>
        <v>190</v>
      </c>
      <c r="T793" s="3">
        <f t="shared" si="75"/>
        <v>114</v>
      </c>
      <c r="U793" s="3">
        <f t="shared" si="76"/>
        <v>76</v>
      </c>
      <c r="V793" s="8">
        <f t="shared" si="77"/>
        <v>0.4</v>
      </c>
    </row>
    <row r="794" spans="1:22" x14ac:dyDescent="0.3">
      <c r="A794" t="s">
        <v>1214</v>
      </c>
      <c r="B794" s="13">
        <v>46607</v>
      </c>
      <c r="C794" s="13" t="str">
        <f t="shared" si="72"/>
        <v>August</v>
      </c>
      <c r="D794" s="13" t="str">
        <f t="shared" si="73"/>
        <v>2027</v>
      </c>
      <c r="E794" t="s">
        <v>395</v>
      </c>
      <c r="F794" t="s">
        <v>38</v>
      </c>
      <c r="G794" t="s">
        <v>31</v>
      </c>
      <c r="H794" t="s">
        <v>81</v>
      </c>
      <c r="I794" t="s">
        <v>173</v>
      </c>
      <c r="J794" t="s">
        <v>50</v>
      </c>
      <c r="K794" s="5">
        <v>30</v>
      </c>
      <c r="L794" s="3">
        <v>60</v>
      </c>
      <c r="M794">
        <v>6</v>
      </c>
      <c r="N794">
        <v>5</v>
      </c>
      <c r="O794" s="3">
        <v>17</v>
      </c>
      <c r="P794" t="s">
        <v>27</v>
      </c>
      <c r="Q794">
        <v>4</v>
      </c>
      <c r="R794" t="s">
        <v>28</v>
      </c>
      <c r="S794" s="3">
        <f t="shared" si="74"/>
        <v>342</v>
      </c>
      <c r="T794" s="3">
        <f t="shared" si="75"/>
        <v>197</v>
      </c>
      <c r="U794" s="3">
        <f t="shared" si="76"/>
        <v>145</v>
      </c>
      <c r="V794" s="8">
        <f t="shared" si="77"/>
        <v>0.42397660818713451</v>
      </c>
    </row>
    <row r="795" spans="1:22" x14ac:dyDescent="0.3">
      <c r="A795" t="s">
        <v>1215</v>
      </c>
      <c r="B795" s="13">
        <v>46608</v>
      </c>
      <c r="C795" s="13" t="str">
        <f t="shared" si="72"/>
        <v>August</v>
      </c>
      <c r="D795" s="13" t="str">
        <f t="shared" si="73"/>
        <v>2027</v>
      </c>
      <c r="E795" t="s">
        <v>129</v>
      </c>
      <c r="F795" t="s">
        <v>38</v>
      </c>
      <c r="G795" t="s">
        <v>31</v>
      </c>
      <c r="H795" t="s">
        <v>117</v>
      </c>
      <c r="I795" t="s">
        <v>57</v>
      </c>
      <c r="J795" t="s">
        <v>58</v>
      </c>
      <c r="K795" s="5">
        <v>450</v>
      </c>
      <c r="L795" s="3">
        <v>620</v>
      </c>
      <c r="M795">
        <v>4</v>
      </c>
      <c r="N795">
        <v>5</v>
      </c>
      <c r="O795" s="3">
        <v>12</v>
      </c>
      <c r="P795" t="s">
        <v>45</v>
      </c>
      <c r="Q795">
        <v>7</v>
      </c>
      <c r="R795" t="s">
        <v>28</v>
      </c>
      <c r="S795" s="3">
        <f t="shared" si="74"/>
        <v>2356</v>
      </c>
      <c r="T795" s="3">
        <f t="shared" si="75"/>
        <v>1812</v>
      </c>
      <c r="U795" s="3">
        <f t="shared" si="76"/>
        <v>544</v>
      </c>
      <c r="V795" s="8">
        <f t="shared" si="77"/>
        <v>0.23089983022071306</v>
      </c>
    </row>
    <row r="796" spans="1:22" x14ac:dyDescent="0.3">
      <c r="A796" t="s">
        <v>1216</v>
      </c>
      <c r="B796" s="13">
        <v>46609</v>
      </c>
      <c r="C796" s="13" t="str">
        <f t="shared" si="72"/>
        <v>August</v>
      </c>
      <c r="D796" s="13" t="str">
        <f t="shared" si="73"/>
        <v>2027</v>
      </c>
      <c r="E796" t="s">
        <v>1217</v>
      </c>
      <c r="F796" t="s">
        <v>22</v>
      </c>
      <c r="G796" t="s">
        <v>31</v>
      </c>
      <c r="H796" t="s">
        <v>91</v>
      </c>
      <c r="I796" t="s">
        <v>49</v>
      </c>
      <c r="J796" t="s">
        <v>50</v>
      </c>
      <c r="K796" s="5">
        <v>45</v>
      </c>
      <c r="L796" s="3">
        <v>90</v>
      </c>
      <c r="M796">
        <v>2</v>
      </c>
      <c r="N796">
        <v>10</v>
      </c>
      <c r="O796" s="3">
        <v>20</v>
      </c>
      <c r="P796" t="s">
        <v>35</v>
      </c>
      <c r="Q796">
        <v>7</v>
      </c>
      <c r="R796" t="s">
        <v>28</v>
      </c>
      <c r="S796" s="3">
        <f t="shared" si="74"/>
        <v>162</v>
      </c>
      <c r="T796" s="3">
        <f t="shared" si="75"/>
        <v>110</v>
      </c>
      <c r="U796" s="3">
        <f t="shared" si="76"/>
        <v>52</v>
      </c>
      <c r="V796" s="8">
        <f t="shared" si="77"/>
        <v>0.32098765432098764</v>
      </c>
    </row>
    <row r="797" spans="1:22" x14ac:dyDescent="0.3">
      <c r="A797" t="s">
        <v>1218</v>
      </c>
      <c r="B797" s="13">
        <v>46610</v>
      </c>
      <c r="C797" s="13" t="str">
        <f t="shared" si="72"/>
        <v>August</v>
      </c>
      <c r="D797" s="13" t="str">
        <f t="shared" si="73"/>
        <v>2027</v>
      </c>
      <c r="E797" t="s">
        <v>727</v>
      </c>
      <c r="F797" t="s">
        <v>22</v>
      </c>
      <c r="G797" t="s">
        <v>71</v>
      </c>
      <c r="H797" t="s">
        <v>64</v>
      </c>
      <c r="I797" t="s">
        <v>61</v>
      </c>
      <c r="J797" t="s">
        <v>26</v>
      </c>
      <c r="K797" s="5">
        <v>90</v>
      </c>
      <c r="L797" s="3">
        <v>160</v>
      </c>
      <c r="M797">
        <v>3</v>
      </c>
      <c r="N797">
        <v>15</v>
      </c>
      <c r="O797" s="3">
        <v>13</v>
      </c>
      <c r="P797" t="s">
        <v>35</v>
      </c>
      <c r="Q797">
        <v>3</v>
      </c>
      <c r="R797" t="s">
        <v>28</v>
      </c>
      <c r="S797" s="3">
        <f t="shared" si="74"/>
        <v>408</v>
      </c>
      <c r="T797" s="3">
        <f t="shared" si="75"/>
        <v>283</v>
      </c>
      <c r="U797" s="3">
        <f t="shared" si="76"/>
        <v>125</v>
      </c>
      <c r="V797" s="8">
        <f t="shared" si="77"/>
        <v>0.30637254901960786</v>
      </c>
    </row>
    <row r="798" spans="1:22" x14ac:dyDescent="0.3">
      <c r="A798" t="s">
        <v>1219</v>
      </c>
      <c r="B798" s="13">
        <v>46611</v>
      </c>
      <c r="C798" s="13" t="str">
        <f t="shared" si="72"/>
        <v>August</v>
      </c>
      <c r="D798" s="13" t="str">
        <f t="shared" si="73"/>
        <v>2027</v>
      </c>
      <c r="E798" t="s">
        <v>350</v>
      </c>
      <c r="F798" t="s">
        <v>22</v>
      </c>
      <c r="G798" t="s">
        <v>43</v>
      </c>
      <c r="H798" t="s">
        <v>44</v>
      </c>
      <c r="I798" t="s">
        <v>132</v>
      </c>
      <c r="J798" t="s">
        <v>40</v>
      </c>
      <c r="K798" s="5">
        <v>18</v>
      </c>
      <c r="L798" s="3">
        <v>40</v>
      </c>
      <c r="M798">
        <v>1</v>
      </c>
      <c r="N798">
        <v>20</v>
      </c>
      <c r="O798" s="3">
        <v>12</v>
      </c>
      <c r="P798" t="s">
        <v>35</v>
      </c>
      <c r="Q798">
        <v>3</v>
      </c>
      <c r="R798" t="s">
        <v>28</v>
      </c>
      <c r="S798" s="3">
        <f t="shared" si="74"/>
        <v>32</v>
      </c>
      <c r="T798" s="3">
        <f t="shared" si="75"/>
        <v>30</v>
      </c>
      <c r="U798" s="3">
        <f t="shared" si="76"/>
        <v>2</v>
      </c>
      <c r="V798" s="8">
        <f t="shared" si="77"/>
        <v>6.25E-2</v>
      </c>
    </row>
    <row r="799" spans="1:22" x14ac:dyDescent="0.3">
      <c r="A799" t="s">
        <v>1220</v>
      </c>
      <c r="B799" s="13">
        <v>46612</v>
      </c>
      <c r="C799" s="13" t="str">
        <f t="shared" si="72"/>
        <v>August</v>
      </c>
      <c r="D799" s="13" t="str">
        <f t="shared" si="73"/>
        <v>2027</v>
      </c>
      <c r="E799" t="s">
        <v>532</v>
      </c>
      <c r="F799" t="s">
        <v>22</v>
      </c>
      <c r="G799" t="s">
        <v>23</v>
      </c>
      <c r="H799" t="s">
        <v>117</v>
      </c>
      <c r="I799" t="s">
        <v>169</v>
      </c>
      <c r="J799" t="s">
        <v>26</v>
      </c>
      <c r="K799" s="5">
        <v>60</v>
      </c>
      <c r="L799" s="3">
        <v>120</v>
      </c>
      <c r="M799">
        <v>1</v>
      </c>
      <c r="N799">
        <v>20</v>
      </c>
      <c r="O799" s="3">
        <v>12</v>
      </c>
      <c r="P799" t="s">
        <v>27</v>
      </c>
      <c r="Q799">
        <v>2</v>
      </c>
      <c r="R799" t="s">
        <v>28</v>
      </c>
      <c r="S799" s="3">
        <f t="shared" si="74"/>
        <v>96</v>
      </c>
      <c r="T799" s="3">
        <f t="shared" si="75"/>
        <v>72</v>
      </c>
      <c r="U799" s="3">
        <f t="shared" si="76"/>
        <v>24</v>
      </c>
      <c r="V799" s="8">
        <f t="shared" si="77"/>
        <v>0.25</v>
      </c>
    </row>
    <row r="800" spans="1:22" x14ac:dyDescent="0.3">
      <c r="A800" t="s">
        <v>1221</v>
      </c>
      <c r="B800" s="13">
        <v>46613</v>
      </c>
      <c r="C800" s="13" t="str">
        <f t="shared" si="72"/>
        <v>August</v>
      </c>
      <c r="D800" s="13" t="str">
        <f t="shared" si="73"/>
        <v>2027</v>
      </c>
      <c r="E800" t="s">
        <v>451</v>
      </c>
      <c r="F800" t="s">
        <v>38</v>
      </c>
      <c r="G800" t="s">
        <v>23</v>
      </c>
      <c r="H800" t="s">
        <v>97</v>
      </c>
      <c r="I800" t="s">
        <v>105</v>
      </c>
      <c r="J800" t="s">
        <v>40</v>
      </c>
      <c r="K800" s="5">
        <v>40</v>
      </c>
      <c r="L800" s="3">
        <v>85</v>
      </c>
      <c r="M800">
        <v>5</v>
      </c>
      <c r="N800">
        <v>5</v>
      </c>
      <c r="O800" s="3">
        <v>13</v>
      </c>
      <c r="P800" t="s">
        <v>35</v>
      </c>
      <c r="Q800">
        <v>4</v>
      </c>
      <c r="R800" t="s">
        <v>28</v>
      </c>
      <c r="S800" s="3">
        <f t="shared" si="74"/>
        <v>403.75</v>
      </c>
      <c r="T800" s="3">
        <f t="shared" si="75"/>
        <v>213</v>
      </c>
      <c r="U800" s="3">
        <f t="shared" si="76"/>
        <v>190.75</v>
      </c>
      <c r="V800" s="8">
        <f t="shared" si="77"/>
        <v>0.47244582043343653</v>
      </c>
    </row>
    <row r="801" spans="1:22" x14ac:dyDescent="0.3">
      <c r="A801" t="s">
        <v>1222</v>
      </c>
      <c r="B801" s="13">
        <v>46614</v>
      </c>
      <c r="C801" s="13" t="str">
        <f t="shared" si="72"/>
        <v>August</v>
      </c>
      <c r="D801" s="13" t="str">
        <f t="shared" si="73"/>
        <v>2027</v>
      </c>
      <c r="E801" t="s">
        <v>1223</v>
      </c>
      <c r="F801" t="s">
        <v>22</v>
      </c>
      <c r="G801" t="s">
        <v>31</v>
      </c>
      <c r="H801" t="s">
        <v>97</v>
      </c>
      <c r="I801" t="s">
        <v>152</v>
      </c>
      <c r="J801" t="s">
        <v>58</v>
      </c>
      <c r="K801" s="5">
        <v>45</v>
      </c>
      <c r="L801" s="3">
        <v>80</v>
      </c>
      <c r="M801">
        <v>2</v>
      </c>
      <c r="N801">
        <v>15</v>
      </c>
      <c r="O801" s="3">
        <v>13</v>
      </c>
      <c r="P801" t="s">
        <v>54</v>
      </c>
      <c r="Q801">
        <v>6</v>
      </c>
      <c r="R801" t="s">
        <v>202</v>
      </c>
      <c r="S801" s="3">
        <f t="shared" si="74"/>
        <v>136</v>
      </c>
      <c r="T801" s="3">
        <f t="shared" si="75"/>
        <v>103</v>
      </c>
      <c r="U801" s="3">
        <f t="shared" si="76"/>
        <v>33</v>
      </c>
      <c r="V801" s="8">
        <f t="shared" si="77"/>
        <v>0.24264705882352941</v>
      </c>
    </row>
    <row r="802" spans="1:22" x14ac:dyDescent="0.3">
      <c r="A802" t="s">
        <v>1224</v>
      </c>
      <c r="B802" s="13">
        <v>46615</v>
      </c>
      <c r="C802" s="13" t="str">
        <f t="shared" si="72"/>
        <v>August</v>
      </c>
      <c r="D802" s="13" t="str">
        <f t="shared" si="73"/>
        <v>2027</v>
      </c>
      <c r="E802" t="s">
        <v>514</v>
      </c>
      <c r="F802" t="s">
        <v>38</v>
      </c>
      <c r="G802" t="s">
        <v>31</v>
      </c>
      <c r="H802" t="s">
        <v>91</v>
      </c>
      <c r="I802" t="s">
        <v>61</v>
      </c>
      <c r="J802" t="s">
        <v>26</v>
      </c>
      <c r="K802" s="5">
        <v>90</v>
      </c>
      <c r="L802" s="3">
        <v>160</v>
      </c>
      <c r="M802">
        <v>2</v>
      </c>
      <c r="N802">
        <v>5</v>
      </c>
      <c r="O802" s="3">
        <v>19</v>
      </c>
      <c r="P802" t="s">
        <v>35</v>
      </c>
      <c r="Q802">
        <v>4</v>
      </c>
      <c r="R802" t="s">
        <v>28</v>
      </c>
      <c r="S802" s="3">
        <f t="shared" si="74"/>
        <v>304</v>
      </c>
      <c r="T802" s="3">
        <f t="shared" si="75"/>
        <v>199</v>
      </c>
      <c r="U802" s="3">
        <f t="shared" si="76"/>
        <v>105</v>
      </c>
      <c r="V802" s="8">
        <f t="shared" si="77"/>
        <v>0.34539473684210525</v>
      </c>
    </row>
    <row r="803" spans="1:22" x14ac:dyDescent="0.3">
      <c r="A803" t="s">
        <v>1225</v>
      </c>
      <c r="B803" s="13">
        <v>46616</v>
      </c>
      <c r="C803" s="13" t="str">
        <f t="shared" si="72"/>
        <v>August</v>
      </c>
      <c r="D803" s="13" t="str">
        <f t="shared" si="73"/>
        <v>2027</v>
      </c>
      <c r="E803" t="s">
        <v>63</v>
      </c>
      <c r="F803" t="s">
        <v>22</v>
      </c>
      <c r="G803" t="s">
        <v>31</v>
      </c>
      <c r="H803" t="s">
        <v>91</v>
      </c>
      <c r="I803" t="s">
        <v>169</v>
      </c>
      <c r="J803" t="s">
        <v>26</v>
      </c>
      <c r="K803" s="5">
        <v>60</v>
      </c>
      <c r="L803" s="3">
        <v>120</v>
      </c>
      <c r="M803">
        <v>3</v>
      </c>
      <c r="N803">
        <v>25</v>
      </c>
      <c r="O803" s="3">
        <v>12</v>
      </c>
      <c r="P803" t="s">
        <v>27</v>
      </c>
      <c r="Q803">
        <v>4</v>
      </c>
      <c r="R803" t="s">
        <v>28</v>
      </c>
      <c r="S803" s="3">
        <f t="shared" si="74"/>
        <v>270</v>
      </c>
      <c r="T803" s="3">
        <f t="shared" si="75"/>
        <v>192</v>
      </c>
      <c r="U803" s="3">
        <f t="shared" si="76"/>
        <v>78</v>
      </c>
      <c r="V803" s="8">
        <f t="shared" si="77"/>
        <v>0.28888888888888886</v>
      </c>
    </row>
    <row r="804" spans="1:22" x14ac:dyDescent="0.3">
      <c r="A804" t="s">
        <v>1226</v>
      </c>
      <c r="B804" s="13">
        <v>46617</v>
      </c>
      <c r="C804" s="13" t="str">
        <f t="shared" si="72"/>
        <v>August</v>
      </c>
      <c r="D804" s="13" t="str">
        <f t="shared" si="73"/>
        <v>2027</v>
      </c>
      <c r="E804" t="s">
        <v>356</v>
      </c>
      <c r="F804" t="s">
        <v>22</v>
      </c>
      <c r="G804" t="s">
        <v>23</v>
      </c>
      <c r="H804" t="s">
        <v>24</v>
      </c>
      <c r="I804" t="s">
        <v>146</v>
      </c>
      <c r="J804" t="s">
        <v>26</v>
      </c>
      <c r="K804" s="5">
        <v>50</v>
      </c>
      <c r="L804" s="3">
        <v>95</v>
      </c>
      <c r="M804">
        <v>3</v>
      </c>
      <c r="N804">
        <v>25</v>
      </c>
      <c r="O804" s="3">
        <v>12</v>
      </c>
      <c r="P804" t="s">
        <v>35</v>
      </c>
      <c r="Q804">
        <v>3</v>
      </c>
      <c r="R804" t="s">
        <v>28</v>
      </c>
      <c r="S804" s="3">
        <f t="shared" si="74"/>
        <v>213.75</v>
      </c>
      <c r="T804" s="3">
        <f t="shared" si="75"/>
        <v>162</v>
      </c>
      <c r="U804" s="3">
        <f t="shared" si="76"/>
        <v>51.75</v>
      </c>
      <c r="V804" s="8">
        <f t="shared" si="77"/>
        <v>0.24210526315789474</v>
      </c>
    </row>
    <row r="805" spans="1:22" x14ac:dyDescent="0.3">
      <c r="A805" t="s">
        <v>1227</v>
      </c>
      <c r="B805" s="13">
        <v>46618</v>
      </c>
      <c r="C805" s="13" t="str">
        <f t="shared" si="72"/>
        <v>August</v>
      </c>
      <c r="D805" s="13" t="str">
        <f t="shared" si="73"/>
        <v>2027</v>
      </c>
      <c r="E805" t="s">
        <v>407</v>
      </c>
      <c r="F805" t="s">
        <v>22</v>
      </c>
      <c r="G805" t="s">
        <v>71</v>
      </c>
      <c r="H805" t="s">
        <v>91</v>
      </c>
      <c r="I805" t="s">
        <v>173</v>
      </c>
      <c r="J805" t="s">
        <v>50</v>
      </c>
      <c r="K805" s="5">
        <v>30</v>
      </c>
      <c r="L805" s="3">
        <v>60</v>
      </c>
      <c r="M805">
        <v>1</v>
      </c>
      <c r="N805">
        <v>25</v>
      </c>
      <c r="O805" s="3">
        <v>5</v>
      </c>
      <c r="P805" t="s">
        <v>54</v>
      </c>
      <c r="Q805">
        <v>4</v>
      </c>
      <c r="R805" t="s">
        <v>28</v>
      </c>
      <c r="S805" s="3">
        <f t="shared" si="74"/>
        <v>45</v>
      </c>
      <c r="T805" s="3">
        <f t="shared" si="75"/>
        <v>35</v>
      </c>
      <c r="U805" s="3">
        <f t="shared" si="76"/>
        <v>10</v>
      </c>
      <c r="V805" s="8">
        <f t="shared" si="77"/>
        <v>0.22222222222222221</v>
      </c>
    </row>
    <row r="806" spans="1:22" x14ac:dyDescent="0.3">
      <c r="A806" t="s">
        <v>1228</v>
      </c>
      <c r="B806" s="13">
        <v>46619</v>
      </c>
      <c r="C806" s="13" t="str">
        <f t="shared" si="72"/>
        <v>August</v>
      </c>
      <c r="D806" s="13" t="str">
        <f t="shared" si="73"/>
        <v>2027</v>
      </c>
      <c r="E806" t="s">
        <v>109</v>
      </c>
      <c r="F806" t="s">
        <v>22</v>
      </c>
      <c r="G806" t="s">
        <v>71</v>
      </c>
      <c r="H806" t="s">
        <v>81</v>
      </c>
      <c r="I806" t="s">
        <v>186</v>
      </c>
      <c r="J806" t="s">
        <v>58</v>
      </c>
      <c r="K806" s="5">
        <v>700</v>
      </c>
      <c r="L806" s="3">
        <v>900</v>
      </c>
      <c r="M806">
        <v>1</v>
      </c>
      <c r="N806">
        <v>25</v>
      </c>
      <c r="O806" s="3">
        <v>12</v>
      </c>
      <c r="P806" t="s">
        <v>27</v>
      </c>
      <c r="Q806">
        <v>3</v>
      </c>
      <c r="R806" t="s">
        <v>28</v>
      </c>
      <c r="S806" s="3">
        <f t="shared" si="74"/>
        <v>675</v>
      </c>
      <c r="T806" s="3">
        <f t="shared" si="75"/>
        <v>712</v>
      </c>
      <c r="U806" s="3">
        <f t="shared" si="76"/>
        <v>-37</v>
      </c>
      <c r="V806" s="8">
        <f t="shared" si="77"/>
        <v>-5.4814814814814816E-2</v>
      </c>
    </row>
    <row r="807" spans="1:22" x14ac:dyDescent="0.3">
      <c r="A807" t="s">
        <v>1229</v>
      </c>
      <c r="B807" s="13">
        <v>46620</v>
      </c>
      <c r="C807" s="13" t="str">
        <f t="shared" si="72"/>
        <v>August</v>
      </c>
      <c r="D807" s="13" t="str">
        <f t="shared" si="73"/>
        <v>2027</v>
      </c>
      <c r="E807" t="s">
        <v>332</v>
      </c>
      <c r="F807" t="s">
        <v>38</v>
      </c>
      <c r="G807" t="s">
        <v>71</v>
      </c>
      <c r="H807" t="s">
        <v>44</v>
      </c>
      <c r="I807" t="s">
        <v>88</v>
      </c>
      <c r="J807" t="s">
        <v>34</v>
      </c>
      <c r="K807" s="5">
        <v>22</v>
      </c>
      <c r="L807" s="3">
        <v>60</v>
      </c>
      <c r="M807">
        <v>6</v>
      </c>
      <c r="N807">
        <v>20</v>
      </c>
      <c r="O807" s="3">
        <v>14</v>
      </c>
      <c r="P807" t="s">
        <v>54</v>
      </c>
      <c r="Q807">
        <v>5</v>
      </c>
      <c r="R807" t="s">
        <v>28</v>
      </c>
      <c r="S807" s="3">
        <f t="shared" si="74"/>
        <v>288</v>
      </c>
      <c r="T807" s="3">
        <f t="shared" si="75"/>
        <v>146</v>
      </c>
      <c r="U807" s="3">
        <f t="shared" si="76"/>
        <v>142</v>
      </c>
      <c r="V807" s="8">
        <f t="shared" si="77"/>
        <v>0.49305555555555558</v>
      </c>
    </row>
    <row r="808" spans="1:22" x14ac:dyDescent="0.3">
      <c r="A808" t="s">
        <v>1230</v>
      </c>
      <c r="B808" s="13">
        <v>46621</v>
      </c>
      <c r="C808" s="13" t="str">
        <f t="shared" si="72"/>
        <v>August</v>
      </c>
      <c r="D808" s="13" t="str">
        <f t="shared" si="73"/>
        <v>2027</v>
      </c>
      <c r="E808" t="s">
        <v>122</v>
      </c>
      <c r="F808" t="s">
        <v>22</v>
      </c>
      <c r="G808" t="s">
        <v>31</v>
      </c>
      <c r="H808" t="s">
        <v>48</v>
      </c>
      <c r="I808" t="s">
        <v>152</v>
      </c>
      <c r="J808" t="s">
        <v>58</v>
      </c>
      <c r="K808" s="5">
        <v>45</v>
      </c>
      <c r="L808" s="3">
        <v>80</v>
      </c>
      <c r="M808">
        <v>3</v>
      </c>
      <c r="N808">
        <v>15</v>
      </c>
      <c r="O808" s="3">
        <v>13</v>
      </c>
      <c r="P808" t="s">
        <v>45</v>
      </c>
      <c r="Q808">
        <v>5</v>
      </c>
      <c r="R808" t="s">
        <v>28</v>
      </c>
      <c r="S808" s="3">
        <f t="shared" si="74"/>
        <v>204</v>
      </c>
      <c r="T808" s="3">
        <f t="shared" si="75"/>
        <v>148</v>
      </c>
      <c r="U808" s="3">
        <f t="shared" si="76"/>
        <v>56</v>
      </c>
      <c r="V808" s="8">
        <f t="shared" si="77"/>
        <v>0.27450980392156865</v>
      </c>
    </row>
    <row r="809" spans="1:22" x14ac:dyDescent="0.3">
      <c r="A809" t="s">
        <v>1231</v>
      </c>
      <c r="B809" s="13">
        <v>46622</v>
      </c>
      <c r="C809" s="13" t="str">
        <f t="shared" si="72"/>
        <v>August</v>
      </c>
      <c r="D809" s="13" t="str">
        <f t="shared" si="73"/>
        <v>2027</v>
      </c>
      <c r="E809" t="s">
        <v>282</v>
      </c>
      <c r="F809" t="s">
        <v>22</v>
      </c>
      <c r="G809" t="s">
        <v>23</v>
      </c>
      <c r="H809" t="s">
        <v>91</v>
      </c>
      <c r="I809" t="s">
        <v>57</v>
      </c>
      <c r="J809" t="s">
        <v>58</v>
      </c>
      <c r="K809" s="5">
        <v>450</v>
      </c>
      <c r="L809" s="3">
        <v>620</v>
      </c>
      <c r="M809">
        <v>4</v>
      </c>
      <c r="N809">
        <v>20</v>
      </c>
      <c r="O809" s="3">
        <v>14</v>
      </c>
      <c r="P809" t="s">
        <v>35</v>
      </c>
      <c r="Q809">
        <v>2</v>
      </c>
      <c r="R809" t="s">
        <v>28</v>
      </c>
      <c r="S809" s="3">
        <f t="shared" si="74"/>
        <v>1984</v>
      </c>
      <c r="T809" s="3">
        <f t="shared" si="75"/>
        <v>1814</v>
      </c>
      <c r="U809" s="3">
        <f t="shared" si="76"/>
        <v>170</v>
      </c>
      <c r="V809" s="8">
        <f t="shared" si="77"/>
        <v>8.5685483870967735E-2</v>
      </c>
    </row>
    <row r="810" spans="1:22" x14ac:dyDescent="0.3">
      <c r="A810" t="s">
        <v>1232</v>
      </c>
      <c r="B810" s="13">
        <v>46623</v>
      </c>
      <c r="C810" s="13" t="str">
        <f t="shared" si="72"/>
        <v>August</v>
      </c>
      <c r="D810" s="13" t="str">
        <f t="shared" si="73"/>
        <v>2027</v>
      </c>
      <c r="E810" t="s">
        <v>151</v>
      </c>
      <c r="F810" t="s">
        <v>38</v>
      </c>
      <c r="G810" t="s">
        <v>71</v>
      </c>
      <c r="H810" t="s">
        <v>97</v>
      </c>
      <c r="I810" t="s">
        <v>72</v>
      </c>
      <c r="J810" t="s">
        <v>34</v>
      </c>
      <c r="K810" s="5">
        <v>18</v>
      </c>
      <c r="L810" s="3">
        <v>40</v>
      </c>
      <c r="M810">
        <v>4</v>
      </c>
      <c r="N810">
        <v>0</v>
      </c>
      <c r="O810" s="3">
        <v>8</v>
      </c>
      <c r="P810" t="s">
        <v>54</v>
      </c>
      <c r="Q810">
        <v>5</v>
      </c>
      <c r="R810" t="s">
        <v>28</v>
      </c>
      <c r="S810" s="3">
        <f t="shared" si="74"/>
        <v>160</v>
      </c>
      <c r="T810" s="3">
        <f t="shared" si="75"/>
        <v>80</v>
      </c>
      <c r="U810" s="3">
        <f t="shared" si="76"/>
        <v>80</v>
      </c>
      <c r="V810" s="8">
        <f t="shared" si="77"/>
        <v>0.5</v>
      </c>
    </row>
    <row r="811" spans="1:22" x14ac:dyDescent="0.3">
      <c r="A811" t="s">
        <v>1233</v>
      </c>
      <c r="B811" s="13">
        <v>46624</v>
      </c>
      <c r="C811" s="13" t="str">
        <f t="shared" si="72"/>
        <v>August</v>
      </c>
      <c r="D811" s="13" t="str">
        <f t="shared" si="73"/>
        <v>2027</v>
      </c>
      <c r="E811" t="s">
        <v>718</v>
      </c>
      <c r="F811" t="s">
        <v>22</v>
      </c>
      <c r="G811" t="s">
        <v>31</v>
      </c>
      <c r="H811" t="s">
        <v>64</v>
      </c>
      <c r="I811" t="s">
        <v>103</v>
      </c>
      <c r="J811" t="s">
        <v>26</v>
      </c>
      <c r="K811" s="5">
        <v>20</v>
      </c>
      <c r="L811" s="3">
        <v>45</v>
      </c>
      <c r="M811">
        <v>2</v>
      </c>
      <c r="N811">
        <v>25</v>
      </c>
      <c r="O811" s="3">
        <v>18</v>
      </c>
      <c r="P811" t="s">
        <v>35</v>
      </c>
      <c r="Q811">
        <v>6</v>
      </c>
      <c r="R811" t="s">
        <v>28</v>
      </c>
      <c r="S811" s="3">
        <f t="shared" si="74"/>
        <v>67.5</v>
      </c>
      <c r="T811" s="3">
        <f t="shared" si="75"/>
        <v>58</v>
      </c>
      <c r="U811" s="3">
        <f t="shared" si="76"/>
        <v>9.5</v>
      </c>
      <c r="V811" s="8">
        <f t="shared" si="77"/>
        <v>0.14074074074074075</v>
      </c>
    </row>
    <row r="812" spans="1:22" x14ac:dyDescent="0.3">
      <c r="A812" t="s">
        <v>1234</v>
      </c>
      <c r="B812" s="13">
        <v>46625</v>
      </c>
      <c r="C812" s="13" t="str">
        <f t="shared" si="72"/>
        <v>August</v>
      </c>
      <c r="D812" s="13" t="str">
        <f t="shared" si="73"/>
        <v>2027</v>
      </c>
      <c r="E812" t="s">
        <v>548</v>
      </c>
      <c r="F812" t="s">
        <v>53</v>
      </c>
      <c r="G812" t="s">
        <v>31</v>
      </c>
      <c r="H812" t="s">
        <v>68</v>
      </c>
      <c r="I812" t="s">
        <v>207</v>
      </c>
      <c r="J812" t="s">
        <v>40</v>
      </c>
      <c r="K812" s="5">
        <v>35</v>
      </c>
      <c r="L812" s="3">
        <v>70</v>
      </c>
      <c r="M812">
        <v>3</v>
      </c>
      <c r="N812">
        <v>10</v>
      </c>
      <c r="O812" s="3">
        <v>12</v>
      </c>
      <c r="P812" t="s">
        <v>27</v>
      </c>
      <c r="Q812">
        <v>4</v>
      </c>
      <c r="R812" t="s">
        <v>28</v>
      </c>
      <c r="S812" s="3">
        <f t="shared" si="74"/>
        <v>189</v>
      </c>
      <c r="T812" s="3">
        <f t="shared" si="75"/>
        <v>117</v>
      </c>
      <c r="U812" s="3">
        <f t="shared" si="76"/>
        <v>72</v>
      </c>
      <c r="V812" s="8">
        <f t="shared" si="77"/>
        <v>0.38095238095238093</v>
      </c>
    </row>
    <row r="813" spans="1:22" x14ac:dyDescent="0.3">
      <c r="A813" t="s">
        <v>1235</v>
      </c>
      <c r="B813" s="13">
        <v>46626</v>
      </c>
      <c r="C813" s="13" t="str">
        <f t="shared" si="72"/>
        <v>August</v>
      </c>
      <c r="D813" s="13" t="str">
        <f t="shared" si="73"/>
        <v>2027</v>
      </c>
      <c r="E813" t="s">
        <v>122</v>
      </c>
      <c r="F813" t="s">
        <v>38</v>
      </c>
      <c r="G813" t="s">
        <v>31</v>
      </c>
      <c r="H813" t="s">
        <v>24</v>
      </c>
      <c r="I813" t="s">
        <v>78</v>
      </c>
      <c r="J813" t="s">
        <v>50</v>
      </c>
      <c r="K813" s="5">
        <v>18</v>
      </c>
      <c r="L813" s="3">
        <v>45</v>
      </c>
      <c r="M813">
        <v>4</v>
      </c>
      <c r="N813">
        <v>20</v>
      </c>
      <c r="O813" s="3">
        <v>20</v>
      </c>
      <c r="P813" t="s">
        <v>35</v>
      </c>
      <c r="Q813">
        <v>7</v>
      </c>
      <c r="R813" t="s">
        <v>28</v>
      </c>
      <c r="S813" s="3">
        <f t="shared" si="74"/>
        <v>144</v>
      </c>
      <c r="T813" s="3">
        <f t="shared" si="75"/>
        <v>92</v>
      </c>
      <c r="U813" s="3">
        <f t="shared" si="76"/>
        <v>52</v>
      </c>
      <c r="V813" s="8">
        <f t="shared" si="77"/>
        <v>0.3611111111111111</v>
      </c>
    </row>
    <row r="814" spans="1:22" x14ac:dyDescent="0.3">
      <c r="A814" t="s">
        <v>1236</v>
      </c>
      <c r="B814" s="13">
        <v>46627</v>
      </c>
      <c r="C814" s="13" t="str">
        <f t="shared" si="72"/>
        <v>August</v>
      </c>
      <c r="D814" s="13" t="str">
        <f t="shared" si="73"/>
        <v>2027</v>
      </c>
      <c r="E814" t="s">
        <v>1120</v>
      </c>
      <c r="F814" t="s">
        <v>38</v>
      </c>
      <c r="G814" t="s">
        <v>31</v>
      </c>
      <c r="H814" t="s">
        <v>44</v>
      </c>
      <c r="I814" t="s">
        <v>125</v>
      </c>
      <c r="J814" t="s">
        <v>50</v>
      </c>
      <c r="K814" s="5">
        <v>4</v>
      </c>
      <c r="L814" s="3">
        <v>15</v>
      </c>
      <c r="M814">
        <v>6</v>
      </c>
      <c r="N814">
        <v>20</v>
      </c>
      <c r="O814" s="3">
        <v>18</v>
      </c>
      <c r="P814" t="s">
        <v>35</v>
      </c>
      <c r="Q814">
        <v>6</v>
      </c>
      <c r="R814" t="s">
        <v>28</v>
      </c>
      <c r="S814" s="3">
        <f t="shared" si="74"/>
        <v>72</v>
      </c>
      <c r="T814" s="3">
        <f t="shared" si="75"/>
        <v>42</v>
      </c>
      <c r="U814" s="3">
        <f t="shared" si="76"/>
        <v>30</v>
      </c>
      <c r="V814" s="8">
        <f t="shared" si="77"/>
        <v>0.41666666666666669</v>
      </c>
    </row>
    <row r="815" spans="1:22" x14ac:dyDescent="0.3">
      <c r="A815" t="s">
        <v>1237</v>
      </c>
      <c r="B815" s="13">
        <v>46628</v>
      </c>
      <c r="C815" s="13" t="str">
        <f t="shared" si="72"/>
        <v>August</v>
      </c>
      <c r="D815" s="13" t="str">
        <f t="shared" si="73"/>
        <v>2027</v>
      </c>
      <c r="E815" t="s">
        <v>488</v>
      </c>
      <c r="F815" t="s">
        <v>38</v>
      </c>
      <c r="G815" t="s">
        <v>31</v>
      </c>
      <c r="H815" t="s">
        <v>81</v>
      </c>
      <c r="I815" t="s">
        <v>103</v>
      </c>
      <c r="J815" t="s">
        <v>26</v>
      </c>
      <c r="K815" s="5">
        <v>20</v>
      </c>
      <c r="L815" s="3">
        <v>45</v>
      </c>
      <c r="M815">
        <v>3</v>
      </c>
      <c r="N815">
        <v>25</v>
      </c>
      <c r="O815" s="3">
        <v>13</v>
      </c>
      <c r="P815" t="s">
        <v>27</v>
      </c>
      <c r="Q815">
        <v>6</v>
      </c>
      <c r="R815" t="s">
        <v>28</v>
      </c>
      <c r="S815" s="3">
        <f t="shared" si="74"/>
        <v>101.25</v>
      </c>
      <c r="T815" s="3">
        <f t="shared" si="75"/>
        <v>73</v>
      </c>
      <c r="U815" s="3">
        <f t="shared" si="76"/>
        <v>28.25</v>
      </c>
      <c r="V815" s="8">
        <f t="shared" si="77"/>
        <v>0.27901234567901234</v>
      </c>
    </row>
    <row r="816" spans="1:22" x14ac:dyDescent="0.3">
      <c r="A816" t="s">
        <v>1238</v>
      </c>
      <c r="B816" s="13">
        <v>46629</v>
      </c>
      <c r="C816" s="13" t="str">
        <f t="shared" si="72"/>
        <v>August</v>
      </c>
      <c r="D816" s="13" t="str">
        <f t="shared" si="73"/>
        <v>2027</v>
      </c>
      <c r="E816" t="s">
        <v>403</v>
      </c>
      <c r="F816" t="s">
        <v>22</v>
      </c>
      <c r="G816" t="s">
        <v>31</v>
      </c>
      <c r="H816" t="s">
        <v>44</v>
      </c>
      <c r="I816" t="s">
        <v>105</v>
      </c>
      <c r="J816" t="s">
        <v>40</v>
      </c>
      <c r="K816" s="5">
        <v>40</v>
      </c>
      <c r="L816" s="3">
        <v>85</v>
      </c>
      <c r="M816">
        <v>4</v>
      </c>
      <c r="N816">
        <v>20</v>
      </c>
      <c r="O816" s="3">
        <v>20</v>
      </c>
      <c r="P816" t="s">
        <v>35</v>
      </c>
      <c r="Q816">
        <v>7</v>
      </c>
      <c r="R816" t="s">
        <v>28</v>
      </c>
      <c r="S816" s="3">
        <f t="shared" si="74"/>
        <v>272</v>
      </c>
      <c r="T816" s="3">
        <f t="shared" si="75"/>
        <v>180</v>
      </c>
      <c r="U816" s="3">
        <f t="shared" si="76"/>
        <v>92</v>
      </c>
      <c r="V816" s="8">
        <f t="shared" si="77"/>
        <v>0.33823529411764708</v>
      </c>
    </row>
    <row r="817" spans="1:22" x14ac:dyDescent="0.3">
      <c r="A817" t="s">
        <v>1239</v>
      </c>
      <c r="B817" s="13">
        <v>46630</v>
      </c>
      <c r="C817" s="13" t="str">
        <f t="shared" si="72"/>
        <v>August</v>
      </c>
      <c r="D817" s="13" t="str">
        <f t="shared" si="73"/>
        <v>2027</v>
      </c>
      <c r="E817" t="s">
        <v>240</v>
      </c>
      <c r="F817" t="s">
        <v>22</v>
      </c>
      <c r="G817" t="s">
        <v>23</v>
      </c>
      <c r="H817" t="s">
        <v>117</v>
      </c>
      <c r="I817" t="s">
        <v>33</v>
      </c>
      <c r="J817" t="s">
        <v>34</v>
      </c>
      <c r="K817" s="5">
        <v>6</v>
      </c>
      <c r="L817" s="3">
        <v>20</v>
      </c>
      <c r="M817">
        <v>3</v>
      </c>
      <c r="N817">
        <v>15</v>
      </c>
      <c r="O817" s="3">
        <v>10</v>
      </c>
      <c r="P817" t="s">
        <v>27</v>
      </c>
      <c r="Q817">
        <v>5</v>
      </c>
      <c r="R817" t="s">
        <v>28</v>
      </c>
      <c r="S817" s="3">
        <f t="shared" si="74"/>
        <v>51</v>
      </c>
      <c r="T817" s="3">
        <f t="shared" si="75"/>
        <v>28</v>
      </c>
      <c r="U817" s="3">
        <f t="shared" si="76"/>
        <v>23</v>
      </c>
      <c r="V817" s="8">
        <f t="shared" si="77"/>
        <v>0.45098039215686275</v>
      </c>
    </row>
    <row r="818" spans="1:22" x14ac:dyDescent="0.3">
      <c r="A818" t="s">
        <v>1240</v>
      </c>
      <c r="B818" s="13">
        <v>46631</v>
      </c>
      <c r="C818" s="13" t="str">
        <f t="shared" si="72"/>
        <v>September</v>
      </c>
      <c r="D818" s="13" t="str">
        <f t="shared" si="73"/>
        <v>2027</v>
      </c>
      <c r="E818" t="s">
        <v>623</v>
      </c>
      <c r="F818" t="s">
        <v>22</v>
      </c>
      <c r="G818" t="s">
        <v>71</v>
      </c>
      <c r="H818" t="s">
        <v>24</v>
      </c>
      <c r="I818" t="s">
        <v>207</v>
      </c>
      <c r="J818" t="s">
        <v>40</v>
      </c>
      <c r="K818" s="5">
        <v>35</v>
      </c>
      <c r="L818" s="3">
        <v>70</v>
      </c>
      <c r="M818">
        <v>4</v>
      </c>
      <c r="N818">
        <v>10</v>
      </c>
      <c r="O818" s="3">
        <v>9</v>
      </c>
      <c r="P818" t="s">
        <v>35</v>
      </c>
      <c r="Q818">
        <v>3</v>
      </c>
      <c r="R818" t="s">
        <v>28</v>
      </c>
      <c r="S818" s="3">
        <f t="shared" si="74"/>
        <v>252</v>
      </c>
      <c r="T818" s="3">
        <f t="shared" si="75"/>
        <v>149</v>
      </c>
      <c r="U818" s="3">
        <f t="shared" si="76"/>
        <v>103</v>
      </c>
      <c r="V818" s="8">
        <f t="shared" si="77"/>
        <v>0.40873015873015872</v>
      </c>
    </row>
    <row r="819" spans="1:22" x14ac:dyDescent="0.3">
      <c r="A819" t="s">
        <v>1241</v>
      </c>
      <c r="B819" s="13">
        <v>46632</v>
      </c>
      <c r="C819" s="13" t="str">
        <f t="shared" si="72"/>
        <v>September</v>
      </c>
      <c r="D819" s="13" t="str">
        <f t="shared" si="73"/>
        <v>2027</v>
      </c>
      <c r="E819" t="s">
        <v>306</v>
      </c>
      <c r="F819" t="s">
        <v>38</v>
      </c>
      <c r="G819" t="s">
        <v>31</v>
      </c>
      <c r="H819" t="s">
        <v>44</v>
      </c>
      <c r="I819" t="s">
        <v>154</v>
      </c>
      <c r="J819" t="s">
        <v>40</v>
      </c>
      <c r="K819" s="5">
        <v>10</v>
      </c>
      <c r="L819" s="3">
        <v>25</v>
      </c>
      <c r="M819">
        <v>7</v>
      </c>
      <c r="N819">
        <v>25</v>
      </c>
      <c r="O819" s="3">
        <v>18</v>
      </c>
      <c r="P819" t="s">
        <v>45</v>
      </c>
      <c r="Q819">
        <v>7</v>
      </c>
      <c r="R819" t="s">
        <v>28</v>
      </c>
      <c r="S819" s="3">
        <f t="shared" si="74"/>
        <v>131.25</v>
      </c>
      <c r="T819" s="3">
        <f t="shared" si="75"/>
        <v>88</v>
      </c>
      <c r="U819" s="3">
        <f t="shared" si="76"/>
        <v>43.25</v>
      </c>
      <c r="V819" s="8">
        <f t="shared" si="77"/>
        <v>0.3295238095238095</v>
      </c>
    </row>
    <row r="820" spans="1:22" x14ac:dyDescent="0.3">
      <c r="A820" t="s">
        <v>1242</v>
      </c>
      <c r="B820" s="13">
        <v>46633</v>
      </c>
      <c r="C820" s="13" t="str">
        <f t="shared" si="72"/>
        <v>September</v>
      </c>
      <c r="D820" s="13" t="str">
        <f t="shared" si="73"/>
        <v>2027</v>
      </c>
      <c r="E820" t="s">
        <v>512</v>
      </c>
      <c r="F820" t="s">
        <v>22</v>
      </c>
      <c r="G820" t="s">
        <v>43</v>
      </c>
      <c r="H820" t="s">
        <v>44</v>
      </c>
      <c r="I820" t="s">
        <v>105</v>
      </c>
      <c r="J820" t="s">
        <v>40</v>
      </c>
      <c r="K820" s="5">
        <v>40</v>
      </c>
      <c r="L820" s="3">
        <v>85</v>
      </c>
      <c r="M820">
        <v>1</v>
      </c>
      <c r="N820">
        <v>10</v>
      </c>
      <c r="O820" s="3">
        <v>14</v>
      </c>
      <c r="P820" t="s">
        <v>45</v>
      </c>
      <c r="Q820">
        <v>2</v>
      </c>
      <c r="R820" t="s">
        <v>28</v>
      </c>
      <c r="S820" s="3">
        <f t="shared" si="74"/>
        <v>76.5</v>
      </c>
      <c r="T820" s="3">
        <f t="shared" si="75"/>
        <v>54</v>
      </c>
      <c r="U820" s="3">
        <f t="shared" si="76"/>
        <v>22.5</v>
      </c>
      <c r="V820" s="8">
        <f t="shared" si="77"/>
        <v>0.29411764705882354</v>
      </c>
    </row>
    <row r="821" spans="1:22" x14ac:dyDescent="0.3">
      <c r="A821" t="s">
        <v>1243</v>
      </c>
      <c r="B821" s="13">
        <v>46634</v>
      </c>
      <c r="C821" s="13" t="str">
        <f t="shared" si="72"/>
        <v>September</v>
      </c>
      <c r="D821" s="13" t="str">
        <f t="shared" si="73"/>
        <v>2027</v>
      </c>
      <c r="E821" t="s">
        <v>107</v>
      </c>
      <c r="F821" t="s">
        <v>22</v>
      </c>
      <c r="G821" t="s">
        <v>43</v>
      </c>
      <c r="H821" t="s">
        <v>97</v>
      </c>
      <c r="I821" t="s">
        <v>49</v>
      </c>
      <c r="J821" t="s">
        <v>50</v>
      </c>
      <c r="K821" s="5">
        <v>45</v>
      </c>
      <c r="L821" s="3">
        <v>90</v>
      </c>
      <c r="M821">
        <v>2</v>
      </c>
      <c r="N821">
        <v>25</v>
      </c>
      <c r="O821" s="3">
        <v>10</v>
      </c>
      <c r="P821" t="s">
        <v>35</v>
      </c>
      <c r="Q821">
        <v>3</v>
      </c>
      <c r="R821" t="s">
        <v>28</v>
      </c>
      <c r="S821" s="3">
        <f t="shared" si="74"/>
        <v>135</v>
      </c>
      <c r="T821" s="3">
        <f t="shared" si="75"/>
        <v>100</v>
      </c>
      <c r="U821" s="3">
        <f t="shared" si="76"/>
        <v>35</v>
      </c>
      <c r="V821" s="8">
        <f t="shared" si="77"/>
        <v>0.25925925925925924</v>
      </c>
    </row>
    <row r="822" spans="1:22" x14ac:dyDescent="0.3">
      <c r="A822" t="s">
        <v>1244</v>
      </c>
      <c r="B822" s="13">
        <v>46635</v>
      </c>
      <c r="C822" s="13" t="str">
        <f t="shared" si="72"/>
        <v>September</v>
      </c>
      <c r="D822" s="13" t="str">
        <f t="shared" si="73"/>
        <v>2027</v>
      </c>
      <c r="E822" t="s">
        <v>185</v>
      </c>
      <c r="F822" t="s">
        <v>22</v>
      </c>
      <c r="G822" t="s">
        <v>31</v>
      </c>
      <c r="H822" t="s">
        <v>68</v>
      </c>
      <c r="I822" t="s">
        <v>125</v>
      </c>
      <c r="J822" t="s">
        <v>50</v>
      </c>
      <c r="K822" s="5">
        <v>4</v>
      </c>
      <c r="L822" s="3">
        <v>15</v>
      </c>
      <c r="M822">
        <v>4</v>
      </c>
      <c r="N822">
        <v>10</v>
      </c>
      <c r="O822" s="3">
        <v>13</v>
      </c>
      <c r="P822" t="s">
        <v>45</v>
      </c>
      <c r="Q822">
        <v>7</v>
      </c>
      <c r="R822" t="s">
        <v>28</v>
      </c>
      <c r="S822" s="3">
        <f t="shared" si="74"/>
        <v>54</v>
      </c>
      <c r="T822" s="3">
        <f t="shared" si="75"/>
        <v>29</v>
      </c>
      <c r="U822" s="3">
        <f t="shared" si="76"/>
        <v>25</v>
      </c>
      <c r="V822" s="8">
        <f t="shared" si="77"/>
        <v>0.46296296296296297</v>
      </c>
    </row>
    <row r="823" spans="1:22" x14ac:dyDescent="0.3">
      <c r="A823" t="s">
        <v>1245</v>
      </c>
      <c r="B823" s="13">
        <v>46636</v>
      </c>
      <c r="C823" s="13" t="str">
        <f t="shared" si="72"/>
        <v>September</v>
      </c>
      <c r="D823" s="13" t="str">
        <f t="shared" si="73"/>
        <v>2027</v>
      </c>
      <c r="E823" t="s">
        <v>391</v>
      </c>
      <c r="F823" t="s">
        <v>38</v>
      </c>
      <c r="G823" t="s">
        <v>31</v>
      </c>
      <c r="H823" t="s">
        <v>97</v>
      </c>
      <c r="I823" t="s">
        <v>39</v>
      </c>
      <c r="J823" t="s">
        <v>40</v>
      </c>
      <c r="K823" s="5">
        <v>25</v>
      </c>
      <c r="L823" s="3">
        <v>55</v>
      </c>
      <c r="M823">
        <v>7</v>
      </c>
      <c r="N823">
        <v>20</v>
      </c>
      <c r="O823" s="3">
        <v>19</v>
      </c>
      <c r="P823" t="s">
        <v>54</v>
      </c>
      <c r="Q823">
        <v>7</v>
      </c>
      <c r="R823" t="s">
        <v>28</v>
      </c>
      <c r="S823" s="3">
        <f t="shared" si="74"/>
        <v>308</v>
      </c>
      <c r="T823" s="3">
        <f t="shared" si="75"/>
        <v>194</v>
      </c>
      <c r="U823" s="3">
        <f t="shared" si="76"/>
        <v>114</v>
      </c>
      <c r="V823" s="8">
        <f t="shared" si="77"/>
        <v>0.37012987012987014</v>
      </c>
    </row>
    <row r="824" spans="1:22" x14ac:dyDescent="0.3">
      <c r="A824" t="s">
        <v>1246</v>
      </c>
      <c r="B824" s="13">
        <v>46637</v>
      </c>
      <c r="C824" s="13" t="str">
        <f t="shared" si="72"/>
        <v>September</v>
      </c>
      <c r="D824" s="13" t="str">
        <f t="shared" si="73"/>
        <v>2027</v>
      </c>
      <c r="E824" t="s">
        <v>862</v>
      </c>
      <c r="F824" t="s">
        <v>22</v>
      </c>
      <c r="G824" t="s">
        <v>71</v>
      </c>
      <c r="H824" t="s">
        <v>24</v>
      </c>
      <c r="I824" t="s">
        <v>61</v>
      </c>
      <c r="J824" t="s">
        <v>26</v>
      </c>
      <c r="K824" s="5">
        <v>90</v>
      </c>
      <c r="L824" s="3">
        <v>160</v>
      </c>
      <c r="M824">
        <v>4</v>
      </c>
      <c r="N824">
        <v>20</v>
      </c>
      <c r="O824" s="3">
        <v>10</v>
      </c>
      <c r="P824" t="s">
        <v>45</v>
      </c>
      <c r="Q824">
        <v>2</v>
      </c>
      <c r="R824" t="s">
        <v>28</v>
      </c>
      <c r="S824" s="3">
        <f t="shared" si="74"/>
        <v>512</v>
      </c>
      <c r="T824" s="3">
        <f t="shared" si="75"/>
        <v>370</v>
      </c>
      <c r="U824" s="3">
        <f t="shared" si="76"/>
        <v>142</v>
      </c>
      <c r="V824" s="8">
        <f t="shared" si="77"/>
        <v>0.27734375</v>
      </c>
    </row>
    <row r="825" spans="1:22" x14ac:dyDescent="0.3">
      <c r="A825" t="s">
        <v>1247</v>
      </c>
      <c r="B825" s="13">
        <v>46638</v>
      </c>
      <c r="C825" s="13" t="str">
        <f t="shared" si="72"/>
        <v>September</v>
      </c>
      <c r="D825" s="13" t="str">
        <f t="shared" si="73"/>
        <v>2027</v>
      </c>
      <c r="E825" t="s">
        <v>1248</v>
      </c>
      <c r="F825" t="s">
        <v>22</v>
      </c>
      <c r="G825" t="s">
        <v>23</v>
      </c>
      <c r="H825" t="s">
        <v>91</v>
      </c>
      <c r="I825" t="s">
        <v>152</v>
      </c>
      <c r="J825" t="s">
        <v>58</v>
      </c>
      <c r="K825" s="5">
        <v>45</v>
      </c>
      <c r="L825" s="3">
        <v>80</v>
      </c>
      <c r="M825">
        <v>1</v>
      </c>
      <c r="N825">
        <v>5</v>
      </c>
      <c r="O825" s="3">
        <v>9</v>
      </c>
      <c r="P825" t="s">
        <v>27</v>
      </c>
      <c r="Q825">
        <v>3</v>
      </c>
      <c r="R825" t="s">
        <v>28</v>
      </c>
      <c r="S825" s="3">
        <f t="shared" si="74"/>
        <v>76</v>
      </c>
      <c r="T825" s="3">
        <f t="shared" si="75"/>
        <v>54</v>
      </c>
      <c r="U825" s="3">
        <f t="shared" si="76"/>
        <v>22</v>
      </c>
      <c r="V825" s="8">
        <f t="shared" si="77"/>
        <v>0.28947368421052633</v>
      </c>
    </row>
    <row r="826" spans="1:22" x14ac:dyDescent="0.3">
      <c r="A826" t="s">
        <v>1249</v>
      </c>
      <c r="B826" s="13">
        <v>46639</v>
      </c>
      <c r="C826" s="13" t="str">
        <f t="shared" si="72"/>
        <v>September</v>
      </c>
      <c r="D826" s="13" t="str">
        <f t="shared" si="73"/>
        <v>2027</v>
      </c>
      <c r="E826" t="s">
        <v>1250</v>
      </c>
      <c r="F826" t="s">
        <v>22</v>
      </c>
      <c r="G826" t="s">
        <v>23</v>
      </c>
      <c r="H826" t="s">
        <v>117</v>
      </c>
      <c r="I826" t="s">
        <v>125</v>
      </c>
      <c r="J826" t="s">
        <v>50</v>
      </c>
      <c r="K826" s="5">
        <v>4</v>
      </c>
      <c r="L826" s="3">
        <v>15</v>
      </c>
      <c r="M826">
        <v>3</v>
      </c>
      <c r="N826">
        <v>25</v>
      </c>
      <c r="O826" s="3">
        <v>11</v>
      </c>
      <c r="P826" t="s">
        <v>54</v>
      </c>
      <c r="Q826">
        <v>2</v>
      </c>
      <c r="R826" t="s">
        <v>28</v>
      </c>
      <c r="S826" s="3">
        <f t="shared" si="74"/>
        <v>33.75</v>
      </c>
      <c r="T826" s="3">
        <f t="shared" si="75"/>
        <v>23</v>
      </c>
      <c r="U826" s="3">
        <f t="shared" si="76"/>
        <v>10.75</v>
      </c>
      <c r="V826" s="8">
        <f t="shared" si="77"/>
        <v>0.31851851851851853</v>
      </c>
    </row>
    <row r="827" spans="1:22" x14ac:dyDescent="0.3">
      <c r="A827" t="s">
        <v>1251</v>
      </c>
      <c r="B827" s="13">
        <v>46640</v>
      </c>
      <c r="C827" s="13" t="str">
        <f t="shared" si="72"/>
        <v>September</v>
      </c>
      <c r="D827" s="13" t="str">
        <f t="shared" si="73"/>
        <v>2027</v>
      </c>
      <c r="E827" t="s">
        <v>968</v>
      </c>
      <c r="F827" t="s">
        <v>53</v>
      </c>
      <c r="G827" t="s">
        <v>23</v>
      </c>
      <c r="H827" t="s">
        <v>48</v>
      </c>
      <c r="I827" t="s">
        <v>152</v>
      </c>
      <c r="J827" t="s">
        <v>58</v>
      </c>
      <c r="K827" s="5">
        <v>45</v>
      </c>
      <c r="L827" s="3">
        <v>80</v>
      </c>
      <c r="M827">
        <v>4</v>
      </c>
      <c r="N827">
        <v>20</v>
      </c>
      <c r="O827" s="3">
        <v>10</v>
      </c>
      <c r="P827" t="s">
        <v>54</v>
      </c>
      <c r="Q827">
        <v>2</v>
      </c>
      <c r="R827" t="s">
        <v>28</v>
      </c>
      <c r="S827" s="3">
        <f t="shared" si="74"/>
        <v>256</v>
      </c>
      <c r="T827" s="3">
        <f t="shared" si="75"/>
        <v>190</v>
      </c>
      <c r="U827" s="3">
        <f t="shared" si="76"/>
        <v>66</v>
      </c>
      <c r="V827" s="8">
        <f t="shared" si="77"/>
        <v>0.2578125</v>
      </c>
    </row>
    <row r="828" spans="1:22" x14ac:dyDescent="0.3">
      <c r="A828" t="s">
        <v>1252</v>
      </c>
      <c r="B828" s="13">
        <v>46641</v>
      </c>
      <c r="C828" s="13" t="str">
        <f t="shared" si="72"/>
        <v>September</v>
      </c>
      <c r="D828" s="13" t="str">
        <f t="shared" si="73"/>
        <v>2027</v>
      </c>
      <c r="E828" t="s">
        <v>1253</v>
      </c>
      <c r="F828" t="s">
        <v>22</v>
      </c>
      <c r="G828" t="s">
        <v>31</v>
      </c>
      <c r="H828" t="s">
        <v>44</v>
      </c>
      <c r="I828" t="s">
        <v>316</v>
      </c>
      <c r="J828" t="s">
        <v>40</v>
      </c>
      <c r="K828" s="5">
        <v>20</v>
      </c>
      <c r="L828" s="3">
        <v>50</v>
      </c>
      <c r="M828">
        <v>4</v>
      </c>
      <c r="N828">
        <v>20</v>
      </c>
      <c r="O828" s="3">
        <v>16</v>
      </c>
      <c r="P828" t="s">
        <v>27</v>
      </c>
      <c r="Q828">
        <v>7</v>
      </c>
      <c r="R828" t="s">
        <v>28</v>
      </c>
      <c r="S828" s="3">
        <f t="shared" si="74"/>
        <v>160</v>
      </c>
      <c r="T828" s="3">
        <f t="shared" si="75"/>
        <v>96</v>
      </c>
      <c r="U828" s="3">
        <f t="shared" si="76"/>
        <v>64</v>
      </c>
      <c r="V828" s="8">
        <f t="shared" si="77"/>
        <v>0.4</v>
      </c>
    </row>
    <row r="829" spans="1:22" x14ac:dyDescent="0.3">
      <c r="A829" t="s">
        <v>1254</v>
      </c>
      <c r="B829" s="13">
        <v>46642</v>
      </c>
      <c r="C829" s="13" t="str">
        <f t="shared" si="72"/>
        <v>September</v>
      </c>
      <c r="D829" s="13" t="str">
        <f t="shared" si="73"/>
        <v>2027</v>
      </c>
      <c r="E829" t="s">
        <v>325</v>
      </c>
      <c r="F829" t="s">
        <v>22</v>
      </c>
      <c r="G829" t="s">
        <v>71</v>
      </c>
      <c r="H829" t="s">
        <v>117</v>
      </c>
      <c r="I829" t="s">
        <v>207</v>
      </c>
      <c r="J829" t="s">
        <v>40</v>
      </c>
      <c r="K829" s="5">
        <v>35</v>
      </c>
      <c r="L829" s="3">
        <v>70</v>
      </c>
      <c r="M829">
        <v>2</v>
      </c>
      <c r="N829">
        <v>5</v>
      </c>
      <c r="O829" s="3">
        <v>8</v>
      </c>
      <c r="P829" t="s">
        <v>45</v>
      </c>
      <c r="Q829">
        <v>2</v>
      </c>
      <c r="R829" t="s">
        <v>28</v>
      </c>
      <c r="S829" s="3">
        <f t="shared" si="74"/>
        <v>133</v>
      </c>
      <c r="T829" s="3">
        <f t="shared" si="75"/>
        <v>78</v>
      </c>
      <c r="U829" s="3">
        <f t="shared" si="76"/>
        <v>55</v>
      </c>
      <c r="V829" s="8">
        <f t="shared" si="77"/>
        <v>0.41353383458646614</v>
      </c>
    </row>
    <row r="830" spans="1:22" x14ac:dyDescent="0.3">
      <c r="A830" t="s">
        <v>1255</v>
      </c>
      <c r="B830" s="13">
        <v>46643</v>
      </c>
      <c r="C830" s="13" t="str">
        <f t="shared" si="72"/>
        <v>September</v>
      </c>
      <c r="D830" s="13" t="str">
        <f t="shared" si="73"/>
        <v>2027</v>
      </c>
      <c r="E830" t="s">
        <v>802</v>
      </c>
      <c r="F830" t="s">
        <v>38</v>
      </c>
      <c r="G830" t="s">
        <v>31</v>
      </c>
      <c r="H830" t="s">
        <v>48</v>
      </c>
      <c r="I830" t="s">
        <v>57</v>
      </c>
      <c r="J830" t="s">
        <v>58</v>
      </c>
      <c r="K830" s="5">
        <v>450</v>
      </c>
      <c r="L830" s="3">
        <v>620</v>
      </c>
      <c r="M830">
        <v>5</v>
      </c>
      <c r="N830">
        <v>20</v>
      </c>
      <c r="O830" s="3">
        <v>14</v>
      </c>
      <c r="P830" t="s">
        <v>35</v>
      </c>
      <c r="Q830">
        <v>4</v>
      </c>
      <c r="R830" t="s">
        <v>28</v>
      </c>
      <c r="S830" s="3">
        <f t="shared" si="74"/>
        <v>2480</v>
      </c>
      <c r="T830" s="3">
        <f t="shared" si="75"/>
        <v>2264</v>
      </c>
      <c r="U830" s="3">
        <f t="shared" si="76"/>
        <v>216</v>
      </c>
      <c r="V830" s="8">
        <f t="shared" si="77"/>
        <v>8.7096774193548387E-2</v>
      </c>
    </row>
    <row r="831" spans="1:22" x14ac:dyDescent="0.3">
      <c r="A831" t="s">
        <v>1256</v>
      </c>
      <c r="B831" s="13">
        <v>46644</v>
      </c>
      <c r="C831" s="13" t="str">
        <f t="shared" si="72"/>
        <v>September</v>
      </c>
      <c r="D831" s="13" t="str">
        <f t="shared" si="73"/>
        <v>2027</v>
      </c>
      <c r="E831" t="s">
        <v>815</v>
      </c>
      <c r="F831" t="s">
        <v>22</v>
      </c>
      <c r="G831" t="s">
        <v>71</v>
      </c>
      <c r="H831" t="s">
        <v>24</v>
      </c>
      <c r="I831" t="s">
        <v>72</v>
      </c>
      <c r="J831" t="s">
        <v>34</v>
      </c>
      <c r="K831" s="5">
        <v>18</v>
      </c>
      <c r="L831" s="3">
        <v>40</v>
      </c>
      <c r="M831">
        <v>3</v>
      </c>
      <c r="N831">
        <v>15</v>
      </c>
      <c r="O831" s="3">
        <v>8</v>
      </c>
      <c r="P831" t="s">
        <v>35</v>
      </c>
      <c r="Q831">
        <v>4</v>
      </c>
      <c r="R831" t="s">
        <v>28</v>
      </c>
      <c r="S831" s="3">
        <f t="shared" si="74"/>
        <v>102</v>
      </c>
      <c r="T831" s="3">
        <f t="shared" si="75"/>
        <v>62</v>
      </c>
      <c r="U831" s="3">
        <f t="shared" si="76"/>
        <v>40</v>
      </c>
      <c r="V831" s="8">
        <f t="shared" si="77"/>
        <v>0.39215686274509803</v>
      </c>
    </row>
    <row r="832" spans="1:22" x14ac:dyDescent="0.3">
      <c r="A832" t="s">
        <v>1257</v>
      </c>
      <c r="B832" s="13">
        <v>46645</v>
      </c>
      <c r="C832" s="13" t="str">
        <f t="shared" si="72"/>
        <v>September</v>
      </c>
      <c r="D832" s="13" t="str">
        <f t="shared" si="73"/>
        <v>2027</v>
      </c>
      <c r="E832" t="s">
        <v>512</v>
      </c>
      <c r="F832" t="s">
        <v>22</v>
      </c>
      <c r="G832" t="s">
        <v>23</v>
      </c>
      <c r="H832" t="s">
        <v>32</v>
      </c>
      <c r="I832" t="s">
        <v>72</v>
      </c>
      <c r="J832" t="s">
        <v>34</v>
      </c>
      <c r="K832" s="5">
        <v>18</v>
      </c>
      <c r="L832" s="3">
        <v>40</v>
      </c>
      <c r="M832">
        <v>3</v>
      </c>
      <c r="N832">
        <v>20</v>
      </c>
      <c r="O832" s="3">
        <v>7</v>
      </c>
      <c r="P832" t="s">
        <v>35</v>
      </c>
      <c r="Q832">
        <v>4</v>
      </c>
      <c r="R832" t="s">
        <v>28</v>
      </c>
      <c r="S832" s="3">
        <f t="shared" si="74"/>
        <v>96</v>
      </c>
      <c r="T832" s="3">
        <f t="shared" si="75"/>
        <v>61</v>
      </c>
      <c r="U832" s="3">
        <f t="shared" si="76"/>
        <v>35</v>
      </c>
      <c r="V832" s="8">
        <f t="shared" si="77"/>
        <v>0.36458333333333331</v>
      </c>
    </row>
    <row r="833" spans="1:22" x14ac:dyDescent="0.3">
      <c r="A833" t="s">
        <v>1258</v>
      </c>
      <c r="B833" s="13">
        <v>46646</v>
      </c>
      <c r="C833" s="13" t="str">
        <f t="shared" si="72"/>
        <v>September</v>
      </c>
      <c r="D833" s="13" t="str">
        <f t="shared" si="73"/>
        <v>2027</v>
      </c>
      <c r="E833" t="s">
        <v>274</v>
      </c>
      <c r="F833" t="s">
        <v>22</v>
      </c>
      <c r="G833" t="s">
        <v>23</v>
      </c>
      <c r="H833" t="s">
        <v>68</v>
      </c>
      <c r="I833" t="s">
        <v>154</v>
      </c>
      <c r="J833" t="s">
        <v>40</v>
      </c>
      <c r="K833" s="5">
        <v>10</v>
      </c>
      <c r="L833" s="3">
        <v>25</v>
      </c>
      <c r="M833">
        <v>1</v>
      </c>
      <c r="N833">
        <v>10</v>
      </c>
      <c r="O833" s="3">
        <v>12</v>
      </c>
      <c r="P833" t="s">
        <v>27</v>
      </c>
      <c r="Q833">
        <v>4</v>
      </c>
      <c r="R833" t="s">
        <v>28</v>
      </c>
      <c r="S833" s="3">
        <f t="shared" si="74"/>
        <v>22.5</v>
      </c>
      <c r="T833" s="3">
        <f t="shared" si="75"/>
        <v>22</v>
      </c>
      <c r="U833" s="3">
        <f t="shared" si="76"/>
        <v>0.5</v>
      </c>
      <c r="V833" s="8">
        <f t="shared" si="77"/>
        <v>2.2222222222222223E-2</v>
      </c>
    </row>
    <row r="834" spans="1:22" x14ac:dyDescent="0.3">
      <c r="A834" t="s">
        <v>1259</v>
      </c>
      <c r="B834" s="13">
        <v>46647</v>
      </c>
      <c r="C834" s="13" t="str">
        <f t="shared" ref="C834:C897" si="78">TEXT(B834,"mmmm")</f>
        <v>September</v>
      </c>
      <c r="D834" s="13" t="str">
        <f t="shared" ref="D834:D897" si="79">TEXT(B834, "yyyy")</f>
        <v>2027</v>
      </c>
      <c r="E834" t="s">
        <v>1056</v>
      </c>
      <c r="F834" t="s">
        <v>22</v>
      </c>
      <c r="G834" t="s">
        <v>31</v>
      </c>
      <c r="H834" t="s">
        <v>24</v>
      </c>
      <c r="I834" t="s">
        <v>82</v>
      </c>
      <c r="J834" t="s">
        <v>50</v>
      </c>
      <c r="K834" s="5">
        <v>15</v>
      </c>
      <c r="L834" s="3">
        <v>35</v>
      </c>
      <c r="M834">
        <v>4</v>
      </c>
      <c r="N834">
        <v>20</v>
      </c>
      <c r="O834" s="3">
        <v>18</v>
      </c>
      <c r="P834" t="s">
        <v>45</v>
      </c>
      <c r="Q834">
        <v>6</v>
      </c>
      <c r="R834" t="s">
        <v>28</v>
      </c>
      <c r="S834" s="3">
        <f t="shared" ref="S834:S897" si="80">M834*L834*(1-N834/100)</f>
        <v>112</v>
      </c>
      <c r="T834" s="3">
        <f t="shared" si="75"/>
        <v>78</v>
      </c>
      <c r="U834" s="3">
        <f t="shared" si="76"/>
        <v>34</v>
      </c>
      <c r="V834" s="8">
        <f t="shared" si="77"/>
        <v>0.30357142857142855</v>
      </c>
    </row>
    <row r="835" spans="1:22" x14ac:dyDescent="0.3">
      <c r="A835" t="s">
        <v>1260</v>
      </c>
      <c r="B835" s="13">
        <v>46648</v>
      </c>
      <c r="C835" s="13" t="str">
        <f t="shared" si="78"/>
        <v>September</v>
      </c>
      <c r="D835" s="13" t="str">
        <f t="shared" si="79"/>
        <v>2027</v>
      </c>
      <c r="E835" t="s">
        <v>562</v>
      </c>
      <c r="F835" t="s">
        <v>22</v>
      </c>
      <c r="G835" t="s">
        <v>43</v>
      </c>
      <c r="H835" t="s">
        <v>44</v>
      </c>
      <c r="I835" t="s">
        <v>103</v>
      </c>
      <c r="J835" t="s">
        <v>26</v>
      </c>
      <c r="K835" s="5">
        <v>20</v>
      </c>
      <c r="L835" s="3">
        <v>45</v>
      </c>
      <c r="M835">
        <v>1</v>
      </c>
      <c r="N835">
        <v>25</v>
      </c>
      <c r="O835" s="3">
        <v>14</v>
      </c>
      <c r="P835" t="s">
        <v>27</v>
      </c>
      <c r="Q835">
        <v>2</v>
      </c>
      <c r="R835" t="s">
        <v>28</v>
      </c>
      <c r="S835" s="3">
        <f t="shared" si="80"/>
        <v>33.75</v>
      </c>
      <c r="T835" s="3">
        <f t="shared" ref="T835:T898" si="81">(K835*M835)+O835</f>
        <v>34</v>
      </c>
      <c r="U835" s="3">
        <f t="shared" ref="U835:U898" si="82">S835-T835</f>
        <v>-0.25</v>
      </c>
      <c r="V835" s="8">
        <f t="shared" ref="V835:V898" si="83">IF(S835=0, 0, U835/S835)</f>
        <v>-7.4074074074074077E-3</v>
      </c>
    </row>
    <row r="836" spans="1:22" x14ac:dyDescent="0.3">
      <c r="A836" t="s">
        <v>1261</v>
      </c>
      <c r="B836" s="13">
        <v>46649</v>
      </c>
      <c r="C836" s="13" t="str">
        <f t="shared" si="78"/>
        <v>September</v>
      </c>
      <c r="D836" s="13" t="str">
        <f t="shared" si="79"/>
        <v>2027</v>
      </c>
      <c r="E836" t="s">
        <v>356</v>
      </c>
      <c r="F836" t="s">
        <v>22</v>
      </c>
      <c r="G836" t="s">
        <v>71</v>
      </c>
      <c r="H836" t="s">
        <v>81</v>
      </c>
      <c r="I836" t="s">
        <v>152</v>
      </c>
      <c r="J836" t="s">
        <v>58</v>
      </c>
      <c r="K836" s="5">
        <v>45</v>
      </c>
      <c r="L836" s="3">
        <v>80</v>
      </c>
      <c r="M836">
        <v>3</v>
      </c>
      <c r="N836">
        <v>0</v>
      </c>
      <c r="O836" s="3">
        <v>11</v>
      </c>
      <c r="P836" t="s">
        <v>27</v>
      </c>
      <c r="Q836">
        <v>4</v>
      </c>
      <c r="R836" t="s">
        <v>28</v>
      </c>
      <c r="S836" s="3">
        <f t="shared" si="80"/>
        <v>240</v>
      </c>
      <c r="T836" s="3">
        <f t="shared" si="81"/>
        <v>146</v>
      </c>
      <c r="U836" s="3">
        <f t="shared" si="82"/>
        <v>94</v>
      </c>
      <c r="V836" s="8">
        <f t="shared" si="83"/>
        <v>0.39166666666666666</v>
      </c>
    </row>
    <row r="837" spans="1:22" x14ac:dyDescent="0.3">
      <c r="A837" t="s">
        <v>1262</v>
      </c>
      <c r="B837" s="13">
        <v>46650</v>
      </c>
      <c r="C837" s="13" t="str">
        <f t="shared" si="78"/>
        <v>September</v>
      </c>
      <c r="D837" s="13" t="str">
        <f t="shared" si="79"/>
        <v>2027</v>
      </c>
      <c r="E837" t="s">
        <v>911</v>
      </c>
      <c r="F837" t="s">
        <v>22</v>
      </c>
      <c r="G837" t="s">
        <v>23</v>
      </c>
      <c r="H837" t="s">
        <v>32</v>
      </c>
      <c r="I837" t="s">
        <v>25</v>
      </c>
      <c r="J837" t="s">
        <v>26</v>
      </c>
      <c r="K837" s="5">
        <v>35</v>
      </c>
      <c r="L837" s="3">
        <v>70</v>
      </c>
      <c r="M837">
        <v>4</v>
      </c>
      <c r="N837">
        <v>20</v>
      </c>
      <c r="O837" s="3">
        <v>14</v>
      </c>
      <c r="P837" t="s">
        <v>54</v>
      </c>
      <c r="Q837">
        <v>3</v>
      </c>
      <c r="R837" t="s">
        <v>28</v>
      </c>
      <c r="S837" s="3">
        <f t="shared" si="80"/>
        <v>224</v>
      </c>
      <c r="T837" s="3">
        <f t="shared" si="81"/>
        <v>154</v>
      </c>
      <c r="U837" s="3">
        <f t="shared" si="82"/>
        <v>70</v>
      </c>
      <c r="V837" s="8">
        <f t="shared" si="83"/>
        <v>0.3125</v>
      </c>
    </row>
    <row r="838" spans="1:22" x14ac:dyDescent="0.3">
      <c r="A838" t="s">
        <v>1263</v>
      </c>
      <c r="B838" s="13">
        <v>46651</v>
      </c>
      <c r="C838" s="13" t="str">
        <f t="shared" si="78"/>
        <v>September</v>
      </c>
      <c r="D838" s="13" t="str">
        <f t="shared" si="79"/>
        <v>2027</v>
      </c>
      <c r="E838" t="s">
        <v>1264</v>
      </c>
      <c r="F838" t="s">
        <v>38</v>
      </c>
      <c r="G838" t="s">
        <v>71</v>
      </c>
      <c r="H838" t="s">
        <v>44</v>
      </c>
      <c r="I838" t="s">
        <v>125</v>
      </c>
      <c r="J838" t="s">
        <v>50</v>
      </c>
      <c r="K838" s="5">
        <v>4</v>
      </c>
      <c r="L838" s="3">
        <v>15</v>
      </c>
      <c r="M838">
        <v>2</v>
      </c>
      <c r="N838">
        <v>15</v>
      </c>
      <c r="O838" s="3">
        <v>6</v>
      </c>
      <c r="P838" t="s">
        <v>27</v>
      </c>
      <c r="Q838">
        <v>5</v>
      </c>
      <c r="R838" t="s">
        <v>28</v>
      </c>
      <c r="S838" s="3">
        <f t="shared" si="80"/>
        <v>25.5</v>
      </c>
      <c r="T838" s="3">
        <f t="shared" si="81"/>
        <v>14</v>
      </c>
      <c r="U838" s="3">
        <f t="shared" si="82"/>
        <v>11.5</v>
      </c>
      <c r="V838" s="8">
        <f t="shared" si="83"/>
        <v>0.45098039215686275</v>
      </c>
    </row>
    <row r="839" spans="1:22" x14ac:dyDescent="0.3">
      <c r="A839" t="s">
        <v>1265</v>
      </c>
      <c r="B839" s="13">
        <v>46652</v>
      </c>
      <c r="C839" s="13" t="str">
        <f t="shared" si="78"/>
        <v>September</v>
      </c>
      <c r="D839" s="13" t="str">
        <f t="shared" si="79"/>
        <v>2027</v>
      </c>
      <c r="E839" t="s">
        <v>1248</v>
      </c>
      <c r="F839" t="s">
        <v>22</v>
      </c>
      <c r="G839" t="s">
        <v>71</v>
      </c>
      <c r="H839" t="s">
        <v>44</v>
      </c>
      <c r="I839" t="s">
        <v>105</v>
      </c>
      <c r="J839" t="s">
        <v>40</v>
      </c>
      <c r="K839" s="5">
        <v>40</v>
      </c>
      <c r="L839" s="3">
        <v>85</v>
      </c>
      <c r="M839">
        <v>2</v>
      </c>
      <c r="N839">
        <v>20</v>
      </c>
      <c r="O839" s="3">
        <v>13</v>
      </c>
      <c r="P839" t="s">
        <v>27</v>
      </c>
      <c r="Q839">
        <v>5</v>
      </c>
      <c r="R839" t="s">
        <v>28</v>
      </c>
      <c r="S839" s="3">
        <f t="shared" si="80"/>
        <v>136</v>
      </c>
      <c r="T839" s="3">
        <f t="shared" si="81"/>
        <v>93</v>
      </c>
      <c r="U839" s="3">
        <f t="shared" si="82"/>
        <v>43</v>
      </c>
      <c r="V839" s="8">
        <f t="shared" si="83"/>
        <v>0.31617647058823528</v>
      </c>
    </row>
    <row r="840" spans="1:22" x14ac:dyDescent="0.3">
      <c r="A840" t="s">
        <v>1266</v>
      </c>
      <c r="B840" s="13">
        <v>46653</v>
      </c>
      <c r="C840" s="13" t="str">
        <f t="shared" si="78"/>
        <v>September</v>
      </c>
      <c r="D840" s="13" t="str">
        <f t="shared" si="79"/>
        <v>2027</v>
      </c>
      <c r="E840" t="s">
        <v>947</v>
      </c>
      <c r="F840" t="s">
        <v>22</v>
      </c>
      <c r="G840" t="s">
        <v>23</v>
      </c>
      <c r="H840" t="s">
        <v>97</v>
      </c>
      <c r="I840" t="s">
        <v>154</v>
      </c>
      <c r="J840" t="s">
        <v>40</v>
      </c>
      <c r="K840" s="5">
        <v>10</v>
      </c>
      <c r="L840" s="3">
        <v>25</v>
      </c>
      <c r="M840">
        <v>4</v>
      </c>
      <c r="N840">
        <v>15</v>
      </c>
      <c r="O840" s="3">
        <v>14</v>
      </c>
      <c r="P840" t="s">
        <v>27</v>
      </c>
      <c r="Q840">
        <v>4</v>
      </c>
      <c r="R840" t="s">
        <v>28</v>
      </c>
      <c r="S840" s="3">
        <f t="shared" si="80"/>
        <v>85</v>
      </c>
      <c r="T840" s="3">
        <f t="shared" si="81"/>
        <v>54</v>
      </c>
      <c r="U840" s="3">
        <f t="shared" si="82"/>
        <v>31</v>
      </c>
      <c r="V840" s="8">
        <f t="shared" si="83"/>
        <v>0.36470588235294116</v>
      </c>
    </row>
    <row r="841" spans="1:22" x14ac:dyDescent="0.3">
      <c r="A841" t="s">
        <v>1267</v>
      </c>
      <c r="B841" s="13">
        <v>46654</v>
      </c>
      <c r="C841" s="13" t="str">
        <f t="shared" si="78"/>
        <v>September</v>
      </c>
      <c r="D841" s="13" t="str">
        <f t="shared" si="79"/>
        <v>2027</v>
      </c>
      <c r="E841" t="s">
        <v>616</v>
      </c>
      <c r="F841" t="s">
        <v>22</v>
      </c>
      <c r="G841" t="s">
        <v>31</v>
      </c>
      <c r="H841" t="s">
        <v>32</v>
      </c>
      <c r="I841" t="s">
        <v>105</v>
      </c>
      <c r="J841" t="s">
        <v>40</v>
      </c>
      <c r="K841" s="5">
        <v>40</v>
      </c>
      <c r="L841" s="3">
        <v>85</v>
      </c>
      <c r="M841">
        <v>3</v>
      </c>
      <c r="N841">
        <v>15</v>
      </c>
      <c r="O841" s="3">
        <v>15</v>
      </c>
      <c r="P841" t="s">
        <v>27</v>
      </c>
      <c r="Q841">
        <v>7</v>
      </c>
      <c r="R841" t="s">
        <v>28</v>
      </c>
      <c r="S841" s="3">
        <f t="shared" si="80"/>
        <v>216.75</v>
      </c>
      <c r="T841" s="3">
        <f t="shared" si="81"/>
        <v>135</v>
      </c>
      <c r="U841" s="3">
        <f t="shared" si="82"/>
        <v>81.75</v>
      </c>
      <c r="V841" s="8">
        <f t="shared" si="83"/>
        <v>0.37716262975778547</v>
      </c>
    </row>
    <row r="842" spans="1:22" x14ac:dyDescent="0.3">
      <c r="A842" t="s">
        <v>1268</v>
      </c>
      <c r="B842" s="13">
        <v>46655</v>
      </c>
      <c r="C842" s="13" t="str">
        <f t="shared" si="78"/>
        <v>September</v>
      </c>
      <c r="D842" s="13" t="str">
        <f t="shared" si="79"/>
        <v>2027</v>
      </c>
      <c r="E842" t="s">
        <v>328</v>
      </c>
      <c r="F842" t="s">
        <v>22</v>
      </c>
      <c r="G842" t="s">
        <v>71</v>
      </c>
      <c r="H842" t="s">
        <v>68</v>
      </c>
      <c r="I842" t="s">
        <v>85</v>
      </c>
      <c r="J842" t="s">
        <v>58</v>
      </c>
      <c r="K842" s="5">
        <v>20</v>
      </c>
      <c r="L842" s="3">
        <v>45</v>
      </c>
      <c r="M842">
        <v>1</v>
      </c>
      <c r="N842">
        <v>0</v>
      </c>
      <c r="O842" s="3">
        <v>13</v>
      </c>
      <c r="P842" t="s">
        <v>45</v>
      </c>
      <c r="Q842">
        <v>5</v>
      </c>
      <c r="R842" t="s">
        <v>28</v>
      </c>
      <c r="S842" s="3">
        <f t="shared" si="80"/>
        <v>45</v>
      </c>
      <c r="T842" s="3">
        <f t="shared" si="81"/>
        <v>33</v>
      </c>
      <c r="U842" s="3">
        <f t="shared" si="82"/>
        <v>12</v>
      </c>
      <c r="V842" s="8">
        <f t="shared" si="83"/>
        <v>0.26666666666666666</v>
      </c>
    </row>
    <row r="843" spans="1:22" x14ac:dyDescent="0.3">
      <c r="A843" t="s">
        <v>1269</v>
      </c>
      <c r="B843" s="13">
        <v>46656</v>
      </c>
      <c r="C843" s="13" t="str">
        <f t="shared" si="78"/>
        <v>September</v>
      </c>
      <c r="D843" s="13" t="str">
        <f t="shared" si="79"/>
        <v>2027</v>
      </c>
      <c r="E843" t="s">
        <v>127</v>
      </c>
      <c r="F843" t="s">
        <v>22</v>
      </c>
      <c r="G843" t="s">
        <v>71</v>
      </c>
      <c r="H843" t="s">
        <v>91</v>
      </c>
      <c r="I843" t="s">
        <v>78</v>
      </c>
      <c r="J843" t="s">
        <v>50</v>
      </c>
      <c r="K843" s="5">
        <v>18</v>
      </c>
      <c r="L843" s="3">
        <v>45</v>
      </c>
      <c r="M843">
        <v>1</v>
      </c>
      <c r="N843">
        <v>20</v>
      </c>
      <c r="O843" s="3">
        <v>11</v>
      </c>
      <c r="P843" t="s">
        <v>27</v>
      </c>
      <c r="Q843">
        <v>3</v>
      </c>
      <c r="R843" t="s">
        <v>28</v>
      </c>
      <c r="S843" s="3">
        <f t="shared" si="80"/>
        <v>36</v>
      </c>
      <c r="T843" s="3">
        <f t="shared" si="81"/>
        <v>29</v>
      </c>
      <c r="U843" s="3">
        <f t="shared" si="82"/>
        <v>7</v>
      </c>
      <c r="V843" s="8">
        <f t="shared" si="83"/>
        <v>0.19444444444444445</v>
      </c>
    </row>
    <row r="844" spans="1:22" x14ac:dyDescent="0.3">
      <c r="A844" t="s">
        <v>1270</v>
      </c>
      <c r="B844" s="13">
        <v>46657</v>
      </c>
      <c r="C844" s="13" t="str">
        <f t="shared" si="78"/>
        <v>September</v>
      </c>
      <c r="D844" s="13" t="str">
        <f t="shared" si="79"/>
        <v>2027</v>
      </c>
      <c r="E844" t="s">
        <v>686</v>
      </c>
      <c r="F844" t="s">
        <v>38</v>
      </c>
      <c r="G844" t="s">
        <v>23</v>
      </c>
      <c r="H844" t="s">
        <v>44</v>
      </c>
      <c r="I844" t="s">
        <v>154</v>
      </c>
      <c r="J844" t="s">
        <v>40</v>
      </c>
      <c r="K844" s="5">
        <v>10</v>
      </c>
      <c r="L844" s="3">
        <v>25</v>
      </c>
      <c r="M844">
        <v>4</v>
      </c>
      <c r="N844">
        <v>25</v>
      </c>
      <c r="O844" s="3">
        <v>12</v>
      </c>
      <c r="P844" t="s">
        <v>54</v>
      </c>
      <c r="Q844">
        <v>5</v>
      </c>
      <c r="R844" t="s">
        <v>28</v>
      </c>
      <c r="S844" s="3">
        <f t="shared" si="80"/>
        <v>75</v>
      </c>
      <c r="T844" s="3">
        <f t="shared" si="81"/>
        <v>52</v>
      </c>
      <c r="U844" s="3">
        <f t="shared" si="82"/>
        <v>23</v>
      </c>
      <c r="V844" s="8">
        <f t="shared" si="83"/>
        <v>0.30666666666666664</v>
      </c>
    </row>
    <row r="845" spans="1:22" x14ac:dyDescent="0.3">
      <c r="A845" t="s">
        <v>1271</v>
      </c>
      <c r="B845" s="13">
        <v>46658</v>
      </c>
      <c r="C845" s="13" t="str">
        <f t="shared" si="78"/>
        <v>September</v>
      </c>
      <c r="D845" s="13" t="str">
        <f t="shared" si="79"/>
        <v>2027</v>
      </c>
      <c r="E845" t="s">
        <v>1272</v>
      </c>
      <c r="F845" t="s">
        <v>22</v>
      </c>
      <c r="G845" t="s">
        <v>23</v>
      </c>
      <c r="H845" t="s">
        <v>64</v>
      </c>
      <c r="I845" t="s">
        <v>118</v>
      </c>
      <c r="J845" t="s">
        <v>34</v>
      </c>
      <c r="K845" s="5">
        <v>18</v>
      </c>
      <c r="L845" s="3">
        <v>45</v>
      </c>
      <c r="M845">
        <v>1</v>
      </c>
      <c r="N845">
        <v>20</v>
      </c>
      <c r="O845" s="3">
        <v>8</v>
      </c>
      <c r="P845" t="s">
        <v>35</v>
      </c>
      <c r="Q845">
        <v>5</v>
      </c>
      <c r="R845" t="s">
        <v>28</v>
      </c>
      <c r="S845" s="3">
        <f t="shared" si="80"/>
        <v>36</v>
      </c>
      <c r="T845" s="3">
        <f t="shared" si="81"/>
        <v>26</v>
      </c>
      <c r="U845" s="3">
        <f t="shared" si="82"/>
        <v>10</v>
      </c>
      <c r="V845" s="8">
        <f t="shared" si="83"/>
        <v>0.27777777777777779</v>
      </c>
    </row>
    <row r="846" spans="1:22" x14ac:dyDescent="0.3">
      <c r="A846" t="s">
        <v>1273</v>
      </c>
      <c r="B846" s="13">
        <v>46659</v>
      </c>
      <c r="C846" s="13" t="str">
        <f t="shared" si="78"/>
        <v>September</v>
      </c>
      <c r="D846" s="13" t="str">
        <f t="shared" si="79"/>
        <v>2027</v>
      </c>
      <c r="E846" t="s">
        <v>129</v>
      </c>
      <c r="F846" t="s">
        <v>53</v>
      </c>
      <c r="G846" t="s">
        <v>71</v>
      </c>
      <c r="H846" t="s">
        <v>91</v>
      </c>
      <c r="I846" t="s">
        <v>226</v>
      </c>
      <c r="J846" t="s">
        <v>50</v>
      </c>
      <c r="K846" s="5">
        <v>12</v>
      </c>
      <c r="L846" s="3">
        <v>30</v>
      </c>
      <c r="M846">
        <v>2</v>
      </c>
      <c r="N846">
        <v>0</v>
      </c>
      <c r="O846" s="3">
        <v>12</v>
      </c>
      <c r="P846" t="s">
        <v>27</v>
      </c>
      <c r="Q846">
        <v>5</v>
      </c>
      <c r="R846" t="s">
        <v>28</v>
      </c>
      <c r="S846" s="3">
        <f t="shared" si="80"/>
        <v>60</v>
      </c>
      <c r="T846" s="3">
        <f t="shared" si="81"/>
        <v>36</v>
      </c>
      <c r="U846" s="3">
        <f t="shared" si="82"/>
        <v>24</v>
      </c>
      <c r="V846" s="8">
        <f t="shared" si="83"/>
        <v>0.4</v>
      </c>
    </row>
    <row r="847" spans="1:22" x14ac:dyDescent="0.3">
      <c r="A847" t="s">
        <v>1274</v>
      </c>
      <c r="B847" s="13">
        <v>46660</v>
      </c>
      <c r="C847" s="13" t="str">
        <f t="shared" si="78"/>
        <v>September</v>
      </c>
      <c r="D847" s="13" t="str">
        <f t="shared" si="79"/>
        <v>2027</v>
      </c>
      <c r="E847" t="s">
        <v>842</v>
      </c>
      <c r="F847" t="s">
        <v>53</v>
      </c>
      <c r="G847" t="s">
        <v>71</v>
      </c>
      <c r="H847" t="s">
        <v>91</v>
      </c>
      <c r="I847" t="s">
        <v>152</v>
      </c>
      <c r="J847" t="s">
        <v>58</v>
      </c>
      <c r="K847" s="5">
        <v>45</v>
      </c>
      <c r="L847" s="3">
        <v>80</v>
      </c>
      <c r="M847">
        <v>3</v>
      </c>
      <c r="N847">
        <v>15</v>
      </c>
      <c r="O847" s="3">
        <v>5</v>
      </c>
      <c r="P847" t="s">
        <v>54</v>
      </c>
      <c r="Q847">
        <v>4</v>
      </c>
      <c r="R847" t="s">
        <v>28</v>
      </c>
      <c r="S847" s="3">
        <f t="shared" si="80"/>
        <v>204</v>
      </c>
      <c r="T847" s="3">
        <f t="shared" si="81"/>
        <v>140</v>
      </c>
      <c r="U847" s="3">
        <f t="shared" si="82"/>
        <v>64</v>
      </c>
      <c r="V847" s="8">
        <f t="shared" si="83"/>
        <v>0.31372549019607843</v>
      </c>
    </row>
    <row r="848" spans="1:22" x14ac:dyDescent="0.3">
      <c r="A848" t="s">
        <v>1275</v>
      </c>
      <c r="B848" s="13">
        <v>46661</v>
      </c>
      <c r="C848" s="13" t="str">
        <f t="shared" si="78"/>
        <v>October</v>
      </c>
      <c r="D848" s="13" t="str">
        <f t="shared" si="79"/>
        <v>2027</v>
      </c>
      <c r="E848" t="s">
        <v>1276</v>
      </c>
      <c r="F848" t="s">
        <v>53</v>
      </c>
      <c r="G848" t="s">
        <v>23</v>
      </c>
      <c r="H848" t="s">
        <v>48</v>
      </c>
      <c r="I848" t="s">
        <v>33</v>
      </c>
      <c r="J848" t="s">
        <v>34</v>
      </c>
      <c r="K848" s="5">
        <v>6</v>
      </c>
      <c r="L848" s="3">
        <v>20</v>
      </c>
      <c r="M848">
        <v>2</v>
      </c>
      <c r="N848">
        <v>15</v>
      </c>
      <c r="O848" s="3">
        <v>5</v>
      </c>
      <c r="P848" t="s">
        <v>54</v>
      </c>
      <c r="Q848">
        <v>5</v>
      </c>
      <c r="R848" t="s">
        <v>28</v>
      </c>
      <c r="S848" s="3">
        <f t="shared" si="80"/>
        <v>34</v>
      </c>
      <c r="T848" s="3">
        <f t="shared" si="81"/>
        <v>17</v>
      </c>
      <c r="U848" s="3">
        <f t="shared" si="82"/>
        <v>17</v>
      </c>
      <c r="V848" s="8">
        <f t="shared" si="83"/>
        <v>0.5</v>
      </c>
    </row>
    <row r="849" spans="1:22" x14ac:dyDescent="0.3">
      <c r="A849" t="s">
        <v>1277</v>
      </c>
      <c r="B849" s="13">
        <v>46662</v>
      </c>
      <c r="C849" s="13" t="str">
        <f t="shared" si="78"/>
        <v>October</v>
      </c>
      <c r="D849" s="13" t="str">
        <f t="shared" si="79"/>
        <v>2027</v>
      </c>
      <c r="E849" t="s">
        <v>1278</v>
      </c>
      <c r="F849" t="s">
        <v>22</v>
      </c>
      <c r="G849" t="s">
        <v>23</v>
      </c>
      <c r="H849" t="s">
        <v>32</v>
      </c>
      <c r="I849" t="s">
        <v>169</v>
      </c>
      <c r="J849" t="s">
        <v>26</v>
      </c>
      <c r="K849" s="5">
        <v>60</v>
      </c>
      <c r="L849" s="3">
        <v>120</v>
      </c>
      <c r="M849">
        <v>2</v>
      </c>
      <c r="N849">
        <v>15</v>
      </c>
      <c r="O849" s="3">
        <v>6</v>
      </c>
      <c r="P849" t="s">
        <v>54</v>
      </c>
      <c r="Q849">
        <v>3</v>
      </c>
      <c r="R849" t="s">
        <v>28</v>
      </c>
      <c r="S849" s="3">
        <f t="shared" si="80"/>
        <v>204</v>
      </c>
      <c r="T849" s="3">
        <f t="shared" si="81"/>
        <v>126</v>
      </c>
      <c r="U849" s="3">
        <f t="shared" si="82"/>
        <v>78</v>
      </c>
      <c r="V849" s="8">
        <f t="shared" si="83"/>
        <v>0.38235294117647056</v>
      </c>
    </row>
    <row r="850" spans="1:22" x14ac:dyDescent="0.3">
      <c r="A850" t="s">
        <v>1279</v>
      </c>
      <c r="B850" s="13">
        <v>46663</v>
      </c>
      <c r="C850" s="13" t="str">
        <f t="shared" si="78"/>
        <v>October</v>
      </c>
      <c r="D850" s="13" t="str">
        <f t="shared" si="79"/>
        <v>2027</v>
      </c>
      <c r="E850" t="s">
        <v>565</v>
      </c>
      <c r="F850" t="s">
        <v>53</v>
      </c>
      <c r="G850" t="s">
        <v>31</v>
      </c>
      <c r="H850" t="s">
        <v>24</v>
      </c>
      <c r="I850" t="s">
        <v>39</v>
      </c>
      <c r="J850" t="s">
        <v>40</v>
      </c>
      <c r="K850" s="5">
        <v>25</v>
      </c>
      <c r="L850" s="3">
        <v>55</v>
      </c>
      <c r="M850">
        <v>3</v>
      </c>
      <c r="N850">
        <v>20</v>
      </c>
      <c r="O850" s="3">
        <v>19</v>
      </c>
      <c r="P850" t="s">
        <v>45</v>
      </c>
      <c r="Q850">
        <v>4</v>
      </c>
      <c r="R850" t="s">
        <v>28</v>
      </c>
      <c r="S850" s="3">
        <f t="shared" si="80"/>
        <v>132</v>
      </c>
      <c r="T850" s="3">
        <f t="shared" si="81"/>
        <v>94</v>
      </c>
      <c r="U850" s="3">
        <f t="shared" si="82"/>
        <v>38</v>
      </c>
      <c r="V850" s="8">
        <f t="shared" si="83"/>
        <v>0.2878787878787879</v>
      </c>
    </row>
    <row r="851" spans="1:22" x14ac:dyDescent="0.3">
      <c r="A851" t="s">
        <v>1280</v>
      </c>
      <c r="B851" s="13">
        <v>46664</v>
      </c>
      <c r="C851" s="13" t="str">
        <f t="shared" si="78"/>
        <v>October</v>
      </c>
      <c r="D851" s="13" t="str">
        <f t="shared" si="79"/>
        <v>2027</v>
      </c>
      <c r="E851" t="s">
        <v>937</v>
      </c>
      <c r="F851" t="s">
        <v>22</v>
      </c>
      <c r="G851" t="s">
        <v>31</v>
      </c>
      <c r="H851" t="s">
        <v>68</v>
      </c>
      <c r="I851" t="s">
        <v>105</v>
      </c>
      <c r="J851" t="s">
        <v>40</v>
      </c>
      <c r="K851" s="5">
        <v>40</v>
      </c>
      <c r="L851" s="3">
        <v>85</v>
      </c>
      <c r="M851">
        <v>4</v>
      </c>
      <c r="N851">
        <v>25</v>
      </c>
      <c r="O851" s="3">
        <v>16</v>
      </c>
      <c r="P851" t="s">
        <v>45</v>
      </c>
      <c r="Q851">
        <v>6</v>
      </c>
      <c r="R851" t="s">
        <v>28</v>
      </c>
      <c r="S851" s="3">
        <f t="shared" si="80"/>
        <v>255</v>
      </c>
      <c r="T851" s="3">
        <f t="shared" si="81"/>
        <v>176</v>
      </c>
      <c r="U851" s="3">
        <f t="shared" si="82"/>
        <v>79</v>
      </c>
      <c r="V851" s="8">
        <f t="shared" si="83"/>
        <v>0.30980392156862746</v>
      </c>
    </row>
    <row r="852" spans="1:22" x14ac:dyDescent="0.3">
      <c r="A852" t="s">
        <v>1281</v>
      </c>
      <c r="B852" s="13">
        <v>46665</v>
      </c>
      <c r="C852" s="13" t="str">
        <f t="shared" si="78"/>
        <v>October</v>
      </c>
      <c r="D852" s="13" t="str">
        <f t="shared" si="79"/>
        <v>2027</v>
      </c>
      <c r="E852" t="s">
        <v>425</v>
      </c>
      <c r="F852" t="s">
        <v>53</v>
      </c>
      <c r="G852" t="s">
        <v>71</v>
      </c>
      <c r="H852" t="s">
        <v>48</v>
      </c>
      <c r="I852" t="s">
        <v>39</v>
      </c>
      <c r="J852" t="s">
        <v>40</v>
      </c>
      <c r="K852" s="5">
        <v>25</v>
      </c>
      <c r="L852" s="3">
        <v>55</v>
      </c>
      <c r="M852">
        <v>3</v>
      </c>
      <c r="N852">
        <v>20</v>
      </c>
      <c r="O852" s="3">
        <v>13</v>
      </c>
      <c r="P852" t="s">
        <v>27</v>
      </c>
      <c r="Q852">
        <v>5</v>
      </c>
      <c r="R852" t="s">
        <v>28</v>
      </c>
      <c r="S852" s="3">
        <f t="shared" si="80"/>
        <v>132</v>
      </c>
      <c r="T852" s="3">
        <f t="shared" si="81"/>
        <v>88</v>
      </c>
      <c r="U852" s="3">
        <f t="shared" si="82"/>
        <v>44</v>
      </c>
      <c r="V852" s="8">
        <f t="shared" si="83"/>
        <v>0.33333333333333331</v>
      </c>
    </row>
    <row r="853" spans="1:22" x14ac:dyDescent="0.3">
      <c r="A853" t="s">
        <v>1282</v>
      </c>
      <c r="B853" s="13">
        <v>46666</v>
      </c>
      <c r="C853" s="13" t="str">
        <f t="shared" si="78"/>
        <v>October</v>
      </c>
      <c r="D853" s="13" t="str">
        <f t="shared" si="79"/>
        <v>2027</v>
      </c>
      <c r="E853" t="s">
        <v>875</v>
      </c>
      <c r="F853" t="s">
        <v>53</v>
      </c>
      <c r="G853" t="s">
        <v>43</v>
      </c>
      <c r="H853" t="s">
        <v>44</v>
      </c>
      <c r="I853" t="s">
        <v>33</v>
      </c>
      <c r="J853" t="s">
        <v>34</v>
      </c>
      <c r="K853" s="5">
        <v>6</v>
      </c>
      <c r="L853" s="3">
        <v>20</v>
      </c>
      <c r="M853">
        <v>4</v>
      </c>
      <c r="N853">
        <v>10</v>
      </c>
      <c r="O853" s="3">
        <v>10</v>
      </c>
      <c r="P853" t="s">
        <v>27</v>
      </c>
      <c r="Q853">
        <v>2</v>
      </c>
      <c r="R853" t="s">
        <v>28</v>
      </c>
      <c r="S853" s="3">
        <f t="shared" si="80"/>
        <v>72</v>
      </c>
      <c r="T853" s="3">
        <f t="shared" si="81"/>
        <v>34</v>
      </c>
      <c r="U853" s="3">
        <f t="shared" si="82"/>
        <v>38</v>
      </c>
      <c r="V853" s="8">
        <f t="shared" si="83"/>
        <v>0.52777777777777779</v>
      </c>
    </row>
    <row r="854" spans="1:22" x14ac:dyDescent="0.3">
      <c r="A854" t="s">
        <v>1283</v>
      </c>
      <c r="B854" s="13">
        <v>46667</v>
      </c>
      <c r="C854" s="13" t="str">
        <f t="shared" si="78"/>
        <v>October</v>
      </c>
      <c r="D854" s="13" t="str">
        <f t="shared" si="79"/>
        <v>2027</v>
      </c>
      <c r="E854" t="s">
        <v>179</v>
      </c>
      <c r="F854" t="s">
        <v>38</v>
      </c>
      <c r="G854" t="s">
        <v>23</v>
      </c>
      <c r="H854" t="s">
        <v>91</v>
      </c>
      <c r="I854" t="s">
        <v>152</v>
      </c>
      <c r="J854" t="s">
        <v>58</v>
      </c>
      <c r="K854" s="5">
        <v>45</v>
      </c>
      <c r="L854" s="3">
        <v>80</v>
      </c>
      <c r="M854">
        <v>4</v>
      </c>
      <c r="N854">
        <v>20</v>
      </c>
      <c r="O854" s="3">
        <v>8</v>
      </c>
      <c r="P854" t="s">
        <v>45</v>
      </c>
      <c r="Q854">
        <v>5</v>
      </c>
      <c r="R854" t="s">
        <v>202</v>
      </c>
      <c r="S854" s="3">
        <f t="shared" si="80"/>
        <v>256</v>
      </c>
      <c r="T854" s="3">
        <f t="shared" si="81"/>
        <v>188</v>
      </c>
      <c r="U854" s="3">
        <f t="shared" si="82"/>
        <v>68</v>
      </c>
      <c r="V854" s="8">
        <f t="shared" si="83"/>
        <v>0.265625</v>
      </c>
    </row>
    <row r="855" spans="1:22" x14ac:dyDescent="0.3">
      <c r="A855" t="s">
        <v>1284</v>
      </c>
      <c r="B855" s="13">
        <v>46668</v>
      </c>
      <c r="C855" s="13" t="str">
        <f t="shared" si="78"/>
        <v>October</v>
      </c>
      <c r="D855" s="13" t="str">
        <f t="shared" si="79"/>
        <v>2027</v>
      </c>
      <c r="E855" t="s">
        <v>1153</v>
      </c>
      <c r="F855" t="s">
        <v>22</v>
      </c>
      <c r="G855" t="s">
        <v>23</v>
      </c>
      <c r="H855" t="s">
        <v>32</v>
      </c>
      <c r="I855" t="s">
        <v>85</v>
      </c>
      <c r="J855" t="s">
        <v>58</v>
      </c>
      <c r="K855" s="5">
        <v>20</v>
      </c>
      <c r="L855" s="3">
        <v>45</v>
      </c>
      <c r="M855">
        <v>4</v>
      </c>
      <c r="N855">
        <v>20</v>
      </c>
      <c r="O855" s="3">
        <v>6</v>
      </c>
      <c r="P855" t="s">
        <v>45</v>
      </c>
      <c r="Q855">
        <v>5</v>
      </c>
      <c r="R855" t="s">
        <v>28</v>
      </c>
      <c r="S855" s="3">
        <f t="shared" si="80"/>
        <v>144</v>
      </c>
      <c r="T855" s="3">
        <f t="shared" si="81"/>
        <v>86</v>
      </c>
      <c r="U855" s="3">
        <f t="shared" si="82"/>
        <v>58</v>
      </c>
      <c r="V855" s="8">
        <f t="shared" si="83"/>
        <v>0.40277777777777779</v>
      </c>
    </row>
    <row r="856" spans="1:22" x14ac:dyDescent="0.3">
      <c r="A856" t="s">
        <v>1285</v>
      </c>
      <c r="B856" s="13">
        <v>46669</v>
      </c>
      <c r="C856" s="13" t="str">
        <f t="shared" si="78"/>
        <v>October</v>
      </c>
      <c r="D856" s="13" t="str">
        <f t="shared" si="79"/>
        <v>2027</v>
      </c>
      <c r="E856" t="s">
        <v>848</v>
      </c>
      <c r="F856" t="s">
        <v>22</v>
      </c>
      <c r="G856" t="s">
        <v>23</v>
      </c>
      <c r="H856" t="s">
        <v>44</v>
      </c>
      <c r="I856" t="s">
        <v>169</v>
      </c>
      <c r="J856" t="s">
        <v>26</v>
      </c>
      <c r="K856" s="5">
        <v>60</v>
      </c>
      <c r="L856" s="3">
        <v>120</v>
      </c>
      <c r="M856">
        <v>1</v>
      </c>
      <c r="N856">
        <v>25</v>
      </c>
      <c r="O856" s="3">
        <v>12</v>
      </c>
      <c r="P856" t="s">
        <v>54</v>
      </c>
      <c r="Q856">
        <v>2</v>
      </c>
      <c r="R856" t="s">
        <v>28</v>
      </c>
      <c r="S856" s="3">
        <f t="shared" si="80"/>
        <v>90</v>
      </c>
      <c r="T856" s="3">
        <f t="shared" si="81"/>
        <v>72</v>
      </c>
      <c r="U856" s="3">
        <f t="shared" si="82"/>
        <v>18</v>
      </c>
      <c r="V856" s="8">
        <f t="shared" si="83"/>
        <v>0.2</v>
      </c>
    </row>
    <row r="857" spans="1:22" x14ac:dyDescent="0.3">
      <c r="A857" t="s">
        <v>1286</v>
      </c>
      <c r="B857" s="13">
        <v>46670</v>
      </c>
      <c r="C857" s="13" t="str">
        <f t="shared" si="78"/>
        <v>October</v>
      </c>
      <c r="D857" s="13" t="str">
        <f t="shared" si="79"/>
        <v>2027</v>
      </c>
      <c r="E857" t="s">
        <v>1287</v>
      </c>
      <c r="F857" t="s">
        <v>53</v>
      </c>
      <c r="G857" t="s">
        <v>43</v>
      </c>
      <c r="H857" t="s">
        <v>24</v>
      </c>
      <c r="I857" t="s">
        <v>98</v>
      </c>
      <c r="J857" t="s">
        <v>26</v>
      </c>
      <c r="K857" s="5">
        <v>100</v>
      </c>
      <c r="L857" s="3">
        <v>170</v>
      </c>
      <c r="M857">
        <v>4</v>
      </c>
      <c r="N857">
        <v>10</v>
      </c>
      <c r="O857" s="3">
        <v>7</v>
      </c>
      <c r="P857" t="s">
        <v>54</v>
      </c>
      <c r="Q857">
        <v>4</v>
      </c>
      <c r="R857" t="s">
        <v>28</v>
      </c>
      <c r="S857" s="3">
        <f t="shared" si="80"/>
        <v>612</v>
      </c>
      <c r="T857" s="3">
        <f t="shared" si="81"/>
        <v>407</v>
      </c>
      <c r="U857" s="3">
        <f t="shared" si="82"/>
        <v>205</v>
      </c>
      <c r="V857" s="8">
        <f t="shared" si="83"/>
        <v>0.33496732026143788</v>
      </c>
    </row>
    <row r="858" spans="1:22" x14ac:dyDescent="0.3">
      <c r="A858" t="s">
        <v>1288</v>
      </c>
      <c r="B858" s="13">
        <v>46671</v>
      </c>
      <c r="C858" s="13" t="str">
        <f t="shared" si="78"/>
        <v>October</v>
      </c>
      <c r="D858" s="13" t="str">
        <f t="shared" si="79"/>
        <v>2027</v>
      </c>
      <c r="E858" t="s">
        <v>1264</v>
      </c>
      <c r="F858" t="s">
        <v>22</v>
      </c>
      <c r="G858" t="s">
        <v>71</v>
      </c>
      <c r="H858" t="s">
        <v>91</v>
      </c>
      <c r="I858" t="s">
        <v>316</v>
      </c>
      <c r="J858" t="s">
        <v>40</v>
      </c>
      <c r="K858" s="5">
        <v>20</v>
      </c>
      <c r="L858" s="3">
        <v>50</v>
      </c>
      <c r="M858">
        <v>2</v>
      </c>
      <c r="N858">
        <v>5</v>
      </c>
      <c r="O858" s="3">
        <v>5</v>
      </c>
      <c r="P858" t="s">
        <v>45</v>
      </c>
      <c r="Q858">
        <v>5</v>
      </c>
      <c r="R858" t="s">
        <v>28</v>
      </c>
      <c r="S858" s="3">
        <f t="shared" si="80"/>
        <v>95</v>
      </c>
      <c r="T858" s="3">
        <f t="shared" si="81"/>
        <v>45</v>
      </c>
      <c r="U858" s="3">
        <f t="shared" si="82"/>
        <v>50</v>
      </c>
      <c r="V858" s="8">
        <f t="shared" si="83"/>
        <v>0.52631578947368418</v>
      </c>
    </row>
    <row r="859" spans="1:22" x14ac:dyDescent="0.3">
      <c r="A859" t="s">
        <v>1289</v>
      </c>
      <c r="B859" s="13">
        <v>46672</v>
      </c>
      <c r="C859" s="13" t="str">
        <f t="shared" si="78"/>
        <v>October</v>
      </c>
      <c r="D859" s="13" t="str">
        <f t="shared" si="79"/>
        <v>2027</v>
      </c>
      <c r="E859" t="s">
        <v>474</v>
      </c>
      <c r="F859" t="s">
        <v>22</v>
      </c>
      <c r="G859" t="s">
        <v>23</v>
      </c>
      <c r="H859" t="s">
        <v>68</v>
      </c>
      <c r="I859" t="s">
        <v>186</v>
      </c>
      <c r="J859" t="s">
        <v>58</v>
      </c>
      <c r="K859" s="5">
        <v>700</v>
      </c>
      <c r="L859" s="3">
        <v>900</v>
      </c>
      <c r="M859">
        <v>4</v>
      </c>
      <c r="N859">
        <v>0</v>
      </c>
      <c r="O859" s="3">
        <v>15</v>
      </c>
      <c r="P859" t="s">
        <v>27</v>
      </c>
      <c r="Q859">
        <v>5</v>
      </c>
      <c r="R859" t="s">
        <v>28</v>
      </c>
      <c r="S859" s="3">
        <f t="shared" si="80"/>
        <v>3600</v>
      </c>
      <c r="T859" s="3">
        <f t="shared" si="81"/>
        <v>2815</v>
      </c>
      <c r="U859" s="3">
        <f t="shared" si="82"/>
        <v>785</v>
      </c>
      <c r="V859" s="8">
        <f t="shared" si="83"/>
        <v>0.21805555555555556</v>
      </c>
    </row>
    <row r="860" spans="1:22" x14ac:dyDescent="0.3">
      <c r="A860" t="s">
        <v>1290</v>
      </c>
      <c r="B860" s="13">
        <v>46673</v>
      </c>
      <c r="C860" s="13" t="str">
        <f t="shared" si="78"/>
        <v>October</v>
      </c>
      <c r="D860" s="13" t="str">
        <f t="shared" si="79"/>
        <v>2027</v>
      </c>
      <c r="E860" t="s">
        <v>261</v>
      </c>
      <c r="F860" t="s">
        <v>22</v>
      </c>
      <c r="G860" t="s">
        <v>31</v>
      </c>
      <c r="H860" t="s">
        <v>32</v>
      </c>
      <c r="I860" t="s">
        <v>125</v>
      </c>
      <c r="J860" t="s">
        <v>50</v>
      </c>
      <c r="K860" s="5">
        <v>4</v>
      </c>
      <c r="L860" s="3">
        <v>15</v>
      </c>
      <c r="M860">
        <v>3</v>
      </c>
      <c r="N860">
        <v>10</v>
      </c>
      <c r="O860" s="3">
        <v>16</v>
      </c>
      <c r="P860" t="s">
        <v>35</v>
      </c>
      <c r="Q860">
        <v>5</v>
      </c>
      <c r="R860" t="s">
        <v>28</v>
      </c>
      <c r="S860" s="3">
        <f t="shared" si="80"/>
        <v>40.5</v>
      </c>
      <c r="T860" s="3">
        <f t="shared" si="81"/>
        <v>28</v>
      </c>
      <c r="U860" s="3">
        <f t="shared" si="82"/>
        <v>12.5</v>
      </c>
      <c r="V860" s="8">
        <f t="shared" si="83"/>
        <v>0.30864197530864196</v>
      </c>
    </row>
    <row r="861" spans="1:22" x14ac:dyDescent="0.3">
      <c r="A861" t="s">
        <v>1291</v>
      </c>
      <c r="B861" s="13">
        <v>46674</v>
      </c>
      <c r="C861" s="13" t="str">
        <f t="shared" si="78"/>
        <v>October</v>
      </c>
      <c r="D861" s="13" t="str">
        <f t="shared" si="79"/>
        <v>2027</v>
      </c>
      <c r="E861" t="s">
        <v>1248</v>
      </c>
      <c r="F861" t="s">
        <v>22</v>
      </c>
      <c r="G861" t="s">
        <v>31</v>
      </c>
      <c r="H861" t="s">
        <v>32</v>
      </c>
      <c r="I861" t="s">
        <v>57</v>
      </c>
      <c r="J861" t="s">
        <v>58</v>
      </c>
      <c r="K861" s="5">
        <v>450</v>
      </c>
      <c r="L861" s="3">
        <v>620</v>
      </c>
      <c r="M861">
        <v>3</v>
      </c>
      <c r="N861">
        <v>0</v>
      </c>
      <c r="O861" s="3">
        <v>19</v>
      </c>
      <c r="P861" t="s">
        <v>27</v>
      </c>
      <c r="Q861">
        <v>6</v>
      </c>
      <c r="R861" t="s">
        <v>28</v>
      </c>
      <c r="S861" s="3">
        <f t="shared" si="80"/>
        <v>1860</v>
      </c>
      <c r="T861" s="3">
        <f t="shared" si="81"/>
        <v>1369</v>
      </c>
      <c r="U861" s="3">
        <f t="shared" si="82"/>
        <v>491</v>
      </c>
      <c r="V861" s="8">
        <f t="shared" si="83"/>
        <v>0.26397849462365591</v>
      </c>
    </row>
    <row r="862" spans="1:22" x14ac:dyDescent="0.3">
      <c r="A862" t="s">
        <v>1292</v>
      </c>
      <c r="B862" s="13">
        <v>46675</v>
      </c>
      <c r="C862" s="13" t="str">
        <f t="shared" si="78"/>
        <v>October</v>
      </c>
      <c r="D862" s="13" t="str">
        <f t="shared" si="79"/>
        <v>2027</v>
      </c>
      <c r="E862" t="s">
        <v>931</v>
      </c>
      <c r="F862" t="s">
        <v>22</v>
      </c>
      <c r="G862" t="s">
        <v>71</v>
      </c>
      <c r="H862" t="s">
        <v>24</v>
      </c>
      <c r="I862" t="s">
        <v>82</v>
      </c>
      <c r="J862" t="s">
        <v>50</v>
      </c>
      <c r="K862" s="5">
        <v>15</v>
      </c>
      <c r="L862" s="3">
        <v>35</v>
      </c>
      <c r="M862">
        <v>3</v>
      </c>
      <c r="N862">
        <v>25</v>
      </c>
      <c r="O862" s="3">
        <v>9</v>
      </c>
      <c r="P862" t="s">
        <v>54</v>
      </c>
      <c r="Q862">
        <v>5</v>
      </c>
      <c r="R862" t="s">
        <v>28</v>
      </c>
      <c r="S862" s="3">
        <f t="shared" si="80"/>
        <v>78.75</v>
      </c>
      <c r="T862" s="3">
        <f t="shared" si="81"/>
        <v>54</v>
      </c>
      <c r="U862" s="3">
        <f t="shared" si="82"/>
        <v>24.75</v>
      </c>
      <c r="V862" s="8">
        <f t="shared" si="83"/>
        <v>0.31428571428571428</v>
      </c>
    </row>
    <row r="863" spans="1:22" x14ac:dyDescent="0.3">
      <c r="A863" t="s">
        <v>1293</v>
      </c>
      <c r="B863" s="13">
        <v>46676</v>
      </c>
      <c r="C863" s="13" t="str">
        <f t="shared" si="78"/>
        <v>October</v>
      </c>
      <c r="D863" s="13" t="str">
        <f t="shared" si="79"/>
        <v>2027</v>
      </c>
      <c r="E863" t="s">
        <v>875</v>
      </c>
      <c r="F863" t="s">
        <v>22</v>
      </c>
      <c r="G863" t="s">
        <v>43</v>
      </c>
      <c r="H863" t="s">
        <v>117</v>
      </c>
      <c r="I863" t="s">
        <v>152</v>
      </c>
      <c r="J863" t="s">
        <v>58</v>
      </c>
      <c r="K863" s="5">
        <v>45</v>
      </c>
      <c r="L863" s="3">
        <v>80</v>
      </c>
      <c r="M863">
        <v>2</v>
      </c>
      <c r="N863">
        <v>15</v>
      </c>
      <c r="O863" s="3">
        <v>13</v>
      </c>
      <c r="P863" t="s">
        <v>54</v>
      </c>
      <c r="Q863">
        <v>3</v>
      </c>
      <c r="R863" t="s">
        <v>202</v>
      </c>
      <c r="S863" s="3">
        <f t="shared" si="80"/>
        <v>136</v>
      </c>
      <c r="T863" s="3">
        <f t="shared" si="81"/>
        <v>103</v>
      </c>
      <c r="U863" s="3">
        <f t="shared" si="82"/>
        <v>33</v>
      </c>
      <c r="V863" s="8">
        <f t="shared" si="83"/>
        <v>0.24264705882352941</v>
      </c>
    </row>
    <row r="864" spans="1:22" x14ac:dyDescent="0.3">
      <c r="A864" t="s">
        <v>1294</v>
      </c>
      <c r="B864" s="13">
        <v>46677</v>
      </c>
      <c r="C864" s="13" t="str">
        <f t="shared" si="78"/>
        <v>October</v>
      </c>
      <c r="D864" s="13" t="str">
        <f t="shared" si="79"/>
        <v>2027</v>
      </c>
      <c r="E864" t="s">
        <v>584</v>
      </c>
      <c r="F864" t="s">
        <v>38</v>
      </c>
      <c r="G864" t="s">
        <v>43</v>
      </c>
      <c r="H864" t="s">
        <v>81</v>
      </c>
      <c r="I864" t="s">
        <v>152</v>
      </c>
      <c r="J864" t="s">
        <v>58</v>
      </c>
      <c r="K864" s="5">
        <v>45</v>
      </c>
      <c r="L864" s="3">
        <v>80</v>
      </c>
      <c r="M864">
        <v>2</v>
      </c>
      <c r="N864">
        <v>15</v>
      </c>
      <c r="O864" s="3">
        <v>7</v>
      </c>
      <c r="P864" t="s">
        <v>27</v>
      </c>
      <c r="Q864">
        <v>2</v>
      </c>
      <c r="R864" t="s">
        <v>28</v>
      </c>
      <c r="S864" s="3">
        <f t="shared" si="80"/>
        <v>136</v>
      </c>
      <c r="T864" s="3">
        <f t="shared" si="81"/>
        <v>97</v>
      </c>
      <c r="U864" s="3">
        <f t="shared" si="82"/>
        <v>39</v>
      </c>
      <c r="V864" s="8">
        <f t="shared" si="83"/>
        <v>0.28676470588235292</v>
      </c>
    </row>
    <row r="865" spans="1:22" x14ac:dyDescent="0.3">
      <c r="A865" t="s">
        <v>1295</v>
      </c>
      <c r="B865" s="13">
        <v>46678</v>
      </c>
      <c r="C865" s="13" t="str">
        <f t="shared" si="78"/>
        <v>October</v>
      </c>
      <c r="D865" s="13" t="str">
        <f t="shared" si="79"/>
        <v>2027</v>
      </c>
      <c r="E865" t="s">
        <v>1253</v>
      </c>
      <c r="F865" t="s">
        <v>22</v>
      </c>
      <c r="G865" t="s">
        <v>23</v>
      </c>
      <c r="H865" t="s">
        <v>32</v>
      </c>
      <c r="I865" t="s">
        <v>118</v>
      </c>
      <c r="J865" t="s">
        <v>34</v>
      </c>
      <c r="K865" s="5">
        <v>18</v>
      </c>
      <c r="L865" s="3">
        <v>45</v>
      </c>
      <c r="M865">
        <v>2</v>
      </c>
      <c r="N865">
        <v>10</v>
      </c>
      <c r="O865" s="3">
        <v>10</v>
      </c>
      <c r="P865" t="s">
        <v>27</v>
      </c>
      <c r="Q865">
        <v>4</v>
      </c>
      <c r="R865" t="s">
        <v>28</v>
      </c>
      <c r="S865" s="3">
        <f t="shared" si="80"/>
        <v>81</v>
      </c>
      <c r="T865" s="3">
        <f t="shared" si="81"/>
        <v>46</v>
      </c>
      <c r="U865" s="3">
        <f t="shared" si="82"/>
        <v>35</v>
      </c>
      <c r="V865" s="8">
        <f t="shared" si="83"/>
        <v>0.43209876543209874</v>
      </c>
    </row>
    <row r="866" spans="1:22" x14ac:dyDescent="0.3">
      <c r="A866" t="s">
        <v>1296</v>
      </c>
      <c r="B866" s="13">
        <v>46679</v>
      </c>
      <c r="C866" s="13" t="str">
        <f t="shared" si="78"/>
        <v>October</v>
      </c>
      <c r="D866" s="13" t="str">
        <f t="shared" si="79"/>
        <v>2027</v>
      </c>
      <c r="E866" t="s">
        <v>96</v>
      </c>
      <c r="F866" t="s">
        <v>53</v>
      </c>
      <c r="G866" t="s">
        <v>31</v>
      </c>
      <c r="H866" t="s">
        <v>91</v>
      </c>
      <c r="I866" t="s">
        <v>94</v>
      </c>
      <c r="J866" t="s">
        <v>34</v>
      </c>
      <c r="K866" s="5">
        <v>8</v>
      </c>
      <c r="L866" s="3">
        <v>25</v>
      </c>
      <c r="M866">
        <v>4</v>
      </c>
      <c r="N866">
        <v>20</v>
      </c>
      <c r="O866" s="3">
        <v>18</v>
      </c>
      <c r="P866" t="s">
        <v>27</v>
      </c>
      <c r="Q866">
        <v>6</v>
      </c>
      <c r="R866" t="s">
        <v>28</v>
      </c>
      <c r="S866" s="3">
        <f t="shared" si="80"/>
        <v>80</v>
      </c>
      <c r="T866" s="3">
        <f t="shared" si="81"/>
        <v>50</v>
      </c>
      <c r="U866" s="3">
        <f t="shared" si="82"/>
        <v>30</v>
      </c>
      <c r="V866" s="8">
        <f t="shared" si="83"/>
        <v>0.375</v>
      </c>
    </row>
    <row r="867" spans="1:22" x14ac:dyDescent="0.3">
      <c r="A867" t="s">
        <v>1297</v>
      </c>
      <c r="B867" s="13">
        <v>46680</v>
      </c>
      <c r="C867" s="13" t="str">
        <f t="shared" si="78"/>
        <v>October</v>
      </c>
      <c r="D867" s="13" t="str">
        <f t="shared" si="79"/>
        <v>2027</v>
      </c>
      <c r="E867" t="s">
        <v>751</v>
      </c>
      <c r="F867" t="s">
        <v>22</v>
      </c>
      <c r="G867" t="s">
        <v>43</v>
      </c>
      <c r="H867" t="s">
        <v>68</v>
      </c>
      <c r="I867" t="s">
        <v>132</v>
      </c>
      <c r="J867" t="s">
        <v>40</v>
      </c>
      <c r="K867" s="5">
        <v>18</v>
      </c>
      <c r="L867" s="3">
        <v>40</v>
      </c>
      <c r="M867">
        <v>1</v>
      </c>
      <c r="N867">
        <v>5</v>
      </c>
      <c r="O867" s="3">
        <v>13</v>
      </c>
      <c r="P867" t="s">
        <v>45</v>
      </c>
      <c r="Q867">
        <v>4</v>
      </c>
      <c r="R867" t="s">
        <v>28</v>
      </c>
      <c r="S867" s="3">
        <f t="shared" si="80"/>
        <v>38</v>
      </c>
      <c r="T867" s="3">
        <f t="shared" si="81"/>
        <v>31</v>
      </c>
      <c r="U867" s="3">
        <f t="shared" si="82"/>
        <v>7</v>
      </c>
      <c r="V867" s="8">
        <f t="shared" si="83"/>
        <v>0.18421052631578946</v>
      </c>
    </row>
    <row r="868" spans="1:22" x14ac:dyDescent="0.3">
      <c r="A868" t="s">
        <v>1298</v>
      </c>
      <c r="B868" s="13">
        <v>46681</v>
      </c>
      <c r="C868" s="13" t="str">
        <f t="shared" si="78"/>
        <v>October</v>
      </c>
      <c r="D868" s="13" t="str">
        <f t="shared" si="79"/>
        <v>2027</v>
      </c>
      <c r="E868" t="s">
        <v>1276</v>
      </c>
      <c r="F868" t="s">
        <v>53</v>
      </c>
      <c r="G868" t="s">
        <v>23</v>
      </c>
      <c r="H868" t="s">
        <v>64</v>
      </c>
      <c r="I868" t="s">
        <v>82</v>
      </c>
      <c r="J868" t="s">
        <v>50</v>
      </c>
      <c r="K868" s="5">
        <v>15</v>
      </c>
      <c r="L868" s="3">
        <v>35</v>
      </c>
      <c r="M868">
        <v>4</v>
      </c>
      <c r="N868">
        <v>0</v>
      </c>
      <c r="O868" s="3">
        <v>5</v>
      </c>
      <c r="P868" t="s">
        <v>54</v>
      </c>
      <c r="Q868">
        <v>3</v>
      </c>
      <c r="R868" t="s">
        <v>28</v>
      </c>
      <c r="S868" s="3">
        <f t="shared" si="80"/>
        <v>140</v>
      </c>
      <c r="T868" s="3">
        <f t="shared" si="81"/>
        <v>65</v>
      </c>
      <c r="U868" s="3">
        <f t="shared" si="82"/>
        <v>75</v>
      </c>
      <c r="V868" s="8">
        <f t="shared" si="83"/>
        <v>0.5357142857142857</v>
      </c>
    </row>
    <row r="869" spans="1:22" x14ac:dyDescent="0.3">
      <c r="A869" t="s">
        <v>1299</v>
      </c>
      <c r="B869" s="13">
        <v>46682</v>
      </c>
      <c r="C869" s="13" t="str">
        <f t="shared" si="78"/>
        <v>October</v>
      </c>
      <c r="D869" s="13" t="str">
        <f t="shared" si="79"/>
        <v>2027</v>
      </c>
      <c r="E869" t="s">
        <v>1038</v>
      </c>
      <c r="F869" t="s">
        <v>22</v>
      </c>
      <c r="G869" t="s">
        <v>31</v>
      </c>
      <c r="H869" t="s">
        <v>64</v>
      </c>
      <c r="I869" t="s">
        <v>112</v>
      </c>
      <c r="J869" t="s">
        <v>58</v>
      </c>
      <c r="K869" s="5">
        <v>70</v>
      </c>
      <c r="L869" s="3">
        <v>110</v>
      </c>
      <c r="M869">
        <v>1</v>
      </c>
      <c r="N869">
        <v>20</v>
      </c>
      <c r="O869" s="3">
        <v>20</v>
      </c>
      <c r="P869" t="s">
        <v>35</v>
      </c>
      <c r="Q869">
        <v>4</v>
      </c>
      <c r="R869" t="s">
        <v>28</v>
      </c>
      <c r="S869" s="3">
        <f t="shared" si="80"/>
        <v>88</v>
      </c>
      <c r="T869" s="3">
        <f t="shared" si="81"/>
        <v>90</v>
      </c>
      <c r="U869" s="3">
        <f t="shared" si="82"/>
        <v>-2</v>
      </c>
      <c r="V869" s="8">
        <f t="shared" si="83"/>
        <v>-2.2727272727272728E-2</v>
      </c>
    </row>
    <row r="870" spans="1:22" x14ac:dyDescent="0.3">
      <c r="A870" t="s">
        <v>1300</v>
      </c>
      <c r="B870" s="13">
        <v>46683</v>
      </c>
      <c r="C870" s="13" t="str">
        <f t="shared" si="78"/>
        <v>October</v>
      </c>
      <c r="D870" s="13" t="str">
        <f t="shared" si="79"/>
        <v>2027</v>
      </c>
      <c r="E870" t="s">
        <v>122</v>
      </c>
      <c r="F870" t="s">
        <v>22</v>
      </c>
      <c r="G870" t="s">
        <v>31</v>
      </c>
      <c r="H870" t="s">
        <v>32</v>
      </c>
      <c r="I870" t="s">
        <v>169</v>
      </c>
      <c r="J870" t="s">
        <v>26</v>
      </c>
      <c r="K870" s="5">
        <v>60</v>
      </c>
      <c r="L870" s="3">
        <v>120</v>
      </c>
      <c r="M870">
        <v>2</v>
      </c>
      <c r="N870">
        <v>15</v>
      </c>
      <c r="O870" s="3">
        <v>12</v>
      </c>
      <c r="P870" t="s">
        <v>45</v>
      </c>
      <c r="Q870">
        <v>7</v>
      </c>
      <c r="R870" t="s">
        <v>28</v>
      </c>
      <c r="S870" s="3">
        <f t="shared" si="80"/>
        <v>204</v>
      </c>
      <c r="T870" s="3">
        <f t="shared" si="81"/>
        <v>132</v>
      </c>
      <c r="U870" s="3">
        <f t="shared" si="82"/>
        <v>72</v>
      </c>
      <c r="V870" s="8">
        <f t="shared" si="83"/>
        <v>0.35294117647058826</v>
      </c>
    </row>
    <row r="871" spans="1:22" x14ac:dyDescent="0.3">
      <c r="A871" t="s">
        <v>1301</v>
      </c>
      <c r="B871" s="13">
        <v>46684</v>
      </c>
      <c r="C871" s="13" t="str">
        <f t="shared" si="78"/>
        <v>October</v>
      </c>
      <c r="D871" s="13" t="str">
        <f t="shared" si="79"/>
        <v>2027</v>
      </c>
      <c r="E871" t="s">
        <v>1302</v>
      </c>
      <c r="F871" t="s">
        <v>22</v>
      </c>
      <c r="G871" t="s">
        <v>23</v>
      </c>
      <c r="H871" t="s">
        <v>32</v>
      </c>
      <c r="I871" t="s">
        <v>57</v>
      </c>
      <c r="J871" t="s">
        <v>58</v>
      </c>
      <c r="K871" s="5">
        <v>450</v>
      </c>
      <c r="L871" s="3">
        <v>620</v>
      </c>
      <c r="M871">
        <v>3</v>
      </c>
      <c r="N871">
        <v>5</v>
      </c>
      <c r="O871" s="3">
        <v>5</v>
      </c>
      <c r="P871" t="s">
        <v>35</v>
      </c>
      <c r="Q871">
        <v>4</v>
      </c>
      <c r="R871" t="s">
        <v>202</v>
      </c>
      <c r="S871" s="3">
        <f t="shared" si="80"/>
        <v>1767</v>
      </c>
      <c r="T871" s="3">
        <f t="shared" si="81"/>
        <v>1355</v>
      </c>
      <c r="U871" s="3">
        <f t="shared" si="82"/>
        <v>412</v>
      </c>
      <c r="V871" s="8">
        <f t="shared" si="83"/>
        <v>0.23316355404640635</v>
      </c>
    </row>
    <row r="872" spans="1:22" x14ac:dyDescent="0.3">
      <c r="A872" t="s">
        <v>1303</v>
      </c>
      <c r="B872" s="13">
        <v>46685</v>
      </c>
      <c r="C872" s="13" t="str">
        <f t="shared" si="78"/>
        <v>October</v>
      </c>
      <c r="D872" s="13" t="str">
        <f t="shared" si="79"/>
        <v>2027</v>
      </c>
      <c r="E872" t="s">
        <v>1086</v>
      </c>
      <c r="F872" t="s">
        <v>53</v>
      </c>
      <c r="G872" t="s">
        <v>23</v>
      </c>
      <c r="H872" t="s">
        <v>24</v>
      </c>
      <c r="I872" t="s">
        <v>39</v>
      </c>
      <c r="J872" t="s">
        <v>40</v>
      </c>
      <c r="K872" s="5">
        <v>25</v>
      </c>
      <c r="L872" s="3">
        <v>55</v>
      </c>
      <c r="M872">
        <v>4</v>
      </c>
      <c r="N872">
        <v>0</v>
      </c>
      <c r="O872" s="3">
        <v>11</v>
      </c>
      <c r="P872" t="s">
        <v>45</v>
      </c>
      <c r="Q872">
        <v>4</v>
      </c>
      <c r="R872" t="s">
        <v>28</v>
      </c>
      <c r="S872" s="3">
        <f t="shared" si="80"/>
        <v>220</v>
      </c>
      <c r="T872" s="3">
        <f t="shared" si="81"/>
        <v>111</v>
      </c>
      <c r="U872" s="3">
        <f t="shared" si="82"/>
        <v>109</v>
      </c>
      <c r="V872" s="8">
        <f t="shared" si="83"/>
        <v>0.49545454545454548</v>
      </c>
    </row>
    <row r="873" spans="1:22" x14ac:dyDescent="0.3">
      <c r="A873" t="s">
        <v>1304</v>
      </c>
      <c r="B873" s="13">
        <v>46686</v>
      </c>
      <c r="C873" s="13" t="str">
        <f t="shared" si="78"/>
        <v>October</v>
      </c>
      <c r="D873" s="13" t="str">
        <f t="shared" si="79"/>
        <v>2027</v>
      </c>
      <c r="E873" t="s">
        <v>376</v>
      </c>
      <c r="F873" t="s">
        <v>22</v>
      </c>
      <c r="G873" t="s">
        <v>43</v>
      </c>
      <c r="H873" t="s">
        <v>24</v>
      </c>
      <c r="I873" t="s">
        <v>186</v>
      </c>
      <c r="J873" t="s">
        <v>58</v>
      </c>
      <c r="K873" s="5">
        <v>700</v>
      </c>
      <c r="L873" s="3">
        <v>900</v>
      </c>
      <c r="M873">
        <v>2</v>
      </c>
      <c r="N873">
        <v>20</v>
      </c>
      <c r="O873" s="3">
        <v>11</v>
      </c>
      <c r="P873" t="s">
        <v>45</v>
      </c>
      <c r="Q873">
        <v>3</v>
      </c>
      <c r="R873" t="s">
        <v>28</v>
      </c>
      <c r="S873" s="3">
        <f t="shared" si="80"/>
        <v>1440</v>
      </c>
      <c r="T873" s="3">
        <f t="shared" si="81"/>
        <v>1411</v>
      </c>
      <c r="U873" s="3">
        <f t="shared" si="82"/>
        <v>29</v>
      </c>
      <c r="V873" s="8">
        <f t="shared" si="83"/>
        <v>2.013888888888889E-2</v>
      </c>
    </row>
    <row r="874" spans="1:22" x14ac:dyDescent="0.3">
      <c r="A874" t="s">
        <v>1305</v>
      </c>
      <c r="B874" s="13">
        <v>46687</v>
      </c>
      <c r="C874" s="13" t="str">
        <f t="shared" si="78"/>
        <v>October</v>
      </c>
      <c r="D874" s="13" t="str">
        <f t="shared" si="79"/>
        <v>2027</v>
      </c>
      <c r="E874" t="s">
        <v>84</v>
      </c>
      <c r="F874" t="s">
        <v>53</v>
      </c>
      <c r="G874" t="s">
        <v>23</v>
      </c>
      <c r="H874" t="s">
        <v>48</v>
      </c>
      <c r="I874" t="s">
        <v>72</v>
      </c>
      <c r="J874" t="s">
        <v>34</v>
      </c>
      <c r="K874" s="5">
        <v>18</v>
      </c>
      <c r="L874" s="3">
        <v>40</v>
      </c>
      <c r="M874">
        <v>4</v>
      </c>
      <c r="N874">
        <v>5</v>
      </c>
      <c r="O874" s="3">
        <v>14</v>
      </c>
      <c r="P874" t="s">
        <v>27</v>
      </c>
      <c r="Q874">
        <v>4</v>
      </c>
      <c r="R874" t="s">
        <v>28</v>
      </c>
      <c r="S874" s="3">
        <f t="shared" si="80"/>
        <v>152</v>
      </c>
      <c r="T874" s="3">
        <f t="shared" si="81"/>
        <v>86</v>
      </c>
      <c r="U874" s="3">
        <f t="shared" si="82"/>
        <v>66</v>
      </c>
      <c r="V874" s="8">
        <f t="shared" si="83"/>
        <v>0.43421052631578949</v>
      </c>
    </row>
    <row r="875" spans="1:22" x14ac:dyDescent="0.3">
      <c r="A875" t="s">
        <v>1306</v>
      </c>
      <c r="B875" s="13">
        <v>46688</v>
      </c>
      <c r="C875" s="13" t="str">
        <f t="shared" si="78"/>
        <v>October</v>
      </c>
      <c r="D875" s="13" t="str">
        <f t="shared" si="79"/>
        <v>2027</v>
      </c>
      <c r="E875" t="s">
        <v>350</v>
      </c>
      <c r="F875" t="s">
        <v>53</v>
      </c>
      <c r="G875" t="s">
        <v>43</v>
      </c>
      <c r="H875" t="s">
        <v>81</v>
      </c>
      <c r="I875" t="s">
        <v>105</v>
      </c>
      <c r="J875" t="s">
        <v>40</v>
      </c>
      <c r="K875" s="5">
        <v>40</v>
      </c>
      <c r="L875" s="3">
        <v>85</v>
      </c>
      <c r="M875">
        <v>1</v>
      </c>
      <c r="N875">
        <v>0</v>
      </c>
      <c r="O875" s="3">
        <v>15</v>
      </c>
      <c r="P875" t="s">
        <v>27</v>
      </c>
      <c r="Q875">
        <v>2</v>
      </c>
      <c r="R875" t="s">
        <v>28</v>
      </c>
      <c r="S875" s="3">
        <f t="shared" si="80"/>
        <v>85</v>
      </c>
      <c r="T875" s="3">
        <f t="shared" si="81"/>
        <v>55</v>
      </c>
      <c r="U875" s="3">
        <f t="shared" si="82"/>
        <v>30</v>
      </c>
      <c r="V875" s="8">
        <f t="shared" si="83"/>
        <v>0.35294117647058826</v>
      </c>
    </row>
    <row r="876" spans="1:22" x14ac:dyDescent="0.3">
      <c r="A876" t="s">
        <v>1307</v>
      </c>
      <c r="B876" s="13">
        <v>46689</v>
      </c>
      <c r="C876" s="13" t="str">
        <f t="shared" si="78"/>
        <v>October</v>
      </c>
      <c r="D876" s="13" t="str">
        <f t="shared" si="79"/>
        <v>2027</v>
      </c>
      <c r="E876" t="s">
        <v>634</v>
      </c>
      <c r="F876" t="s">
        <v>22</v>
      </c>
      <c r="G876" t="s">
        <v>31</v>
      </c>
      <c r="H876" t="s">
        <v>64</v>
      </c>
      <c r="I876" t="s">
        <v>98</v>
      </c>
      <c r="J876" t="s">
        <v>26</v>
      </c>
      <c r="K876" s="5">
        <v>100</v>
      </c>
      <c r="L876" s="3">
        <v>170</v>
      </c>
      <c r="M876">
        <v>3</v>
      </c>
      <c r="N876">
        <v>20</v>
      </c>
      <c r="O876" s="3">
        <v>15</v>
      </c>
      <c r="P876" t="s">
        <v>54</v>
      </c>
      <c r="Q876">
        <v>5</v>
      </c>
      <c r="R876" t="s">
        <v>28</v>
      </c>
      <c r="S876" s="3">
        <f t="shared" si="80"/>
        <v>408</v>
      </c>
      <c r="T876" s="3">
        <f t="shared" si="81"/>
        <v>315</v>
      </c>
      <c r="U876" s="3">
        <f t="shared" si="82"/>
        <v>93</v>
      </c>
      <c r="V876" s="8">
        <f t="shared" si="83"/>
        <v>0.22794117647058823</v>
      </c>
    </row>
    <row r="877" spans="1:22" x14ac:dyDescent="0.3">
      <c r="A877" t="s">
        <v>1308</v>
      </c>
      <c r="B877" s="13">
        <v>46690</v>
      </c>
      <c r="C877" s="13" t="str">
        <f t="shared" si="78"/>
        <v>October</v>
      </c>
      <c r="D877" s="13" t="str">
        <f t="shared" si="79"/>
        <v>2027</v>
      </c>
      <c r="E877" t="s">
        <v>729</v>
      </c>
      <c r="F877" t="s">
        <v>22</v>
      </c>
      <c r="G877" t="s">
        <v>23</v>
      </c>
      <c r="H877" t="s">
        <v>64</v>
      </c>
      <c r="I877" t="s">
        <v>98</v>
      </c>
      <c r="J877" t="s">
        <v>26</v>
      </c>
      <c r="K877" s="5">
        <v>100</v>
      </c>
      <c r="L877" s="3">
        <v>170</v>
      </c>
      <c r="M877">
        <v>1</v>
      </c>
      <c r="N877">
        <v>10</v>
      </c>
      <c r="O877" s="3">
        <v>15</v>
      </c>
      <c r="P877" t="s">
        <v>45</v>
      </c>
      <c r="Q877">
        <v>2</v>
      </c>
      <c r="R877" t="s">
        <v>73</v>
      </c>
      <c r="S877" s="3">
        <f t="shared" si="80"/>
        <v>153</v>
      </c>
      <c r="T877" s="3">
        <f t="shared" si="81"/>
        <v>115</v>
      </c>
      <c r="U877" s="3">
        <f t="shared" si="82"/>
        <v>38</v>
      </c>
      <c r="V877" s="8">
        <f t="shared" si="83"/>
        <v>0.24836601307189543</v>
      </c>
    </row>
    <row r="878" spans="1:22" x14ac:dyDescent="0.3">
      <c r="A878" t="s">
        <v>1309</v>
      </c>
      <c r="B878" s="13">
        <v>46691</v>
      </c>
      <c r="C878" s="13" t="str">
        <f t="shared" si="78"/>
        <v>October</v>
      </c>
      <c r="D878" s="13" t="str">
        <f t="shared" si="79"/>
        <v>2027</v>
      </c>
      <c r="E878" t="s">
        <v>145</v>
      </c>
      <c r="F878" t="s">
        <v>38</v>
      </c>
      <c r="G878" t="s">
        <v>71</v>
      </c>
      <c r="H878" t="s">
        <v>32</v>
      </c>
      <c r="I878" t="s">
        <v>316</v>
      </c>
      <c r="J878" t="s">
        <v>40</v>
      </c>
      <c r="K878" s="5">
        <v>20</v>
      </c>
      <c r="L878" s="3">
        <v>50</v>
      </c>
      <c r="M878">
        <v>3</v>
      </c>
      <c r="N878">
        <v>25</v>
      </c>
      <c r="O878" s="3">
        <v>9</v>
      </c>
      <c r="P878" t="s">
        <v>45</v>
      </c>
      <c r="Q878">
        <v>3</v>
      </c>
      <c r="R878" t="s">
        <v>73</v>
      </c>
      <c r="S878" s="3">
        <f t="shared" si="80"/>
        <v>112.5</v>
      </c>
      <c r="T878" s="3">
        <f t="shared" si="81"/>
        <v>69</v>
      </c>
      <c r="U878" s="3">
        <f t="shared" si="82"/>
        <v>43.5</v>
      </c>
      <c r="V878" s="8">
        <f t="shared" si="83"/>
        <v>0.38666666666666666</v>
      </c>
    </row>
    <row r="879" spans="1:22" x14ac:dyDescent="0.3">
      <c r="A879" t="s">
        <v>1310</v>
      </c>
      <c r="B879" s="13">
        <v>46692</v>
      </c>
      <c r="C879" s="13" t="str">
        <f t="shared" si="78"/>
        <v>November</v>
      </c>
      <c r="D879" s="13" t="str">
        <f t="shared" si="79"/>
        <v>2027</v>
      </c>
      <c r="E879" t="s">
        <v>181</v>
      </c>
      <c r="F879" t="s">
        <v>53</v>
      </c>
      <c r="G879" t="s">
        <v>71</v>
      </c>
      <c r="H879" t="s">
        <v>117</v>
      </c>
      <c r="I879" t="s">
        <v>88</v>
      </c>
      <c r="J879" t="s">
        <v>34</v>
      </c>
      <c r="K879" s="5">
        <v>22</v>
      </c>
      <c r="L879" s="3">
        <v>60</v>
      </c>
      <c r="M879">
        <v>3</v>
      </c>
      <c r="N879">
        <v>10</v>
      </c>
      <c r="O879" s="3">
        <v>9</v>
      </c>
      <c r="P879" t="s">
        <v>54</v>
      </c>
      <c r="Q879">
        <v>3</v>
      </c>
      <c r="R879" t="s">
        <v>28</v>
      </c>
      <c r="S879" s="3">
        <f t="shared" si="80"/>
        <v>162</v>
      </c>
      <c r="T879" s="3">
        <f t="shared" si="81"/>
        <v>75</v>
      </c>
      <c r="U879" s="3">
        <f t="shared" si="82"/>
        <v>87</v>
      </c>
      <c r="V879" s="8">
        <f t="shared" si="83"/>
        <v>0.53703703703703709</v>
      </c>
    </row>
    <row r="880" spans="1:22" x14ac:dyDescent="0.3">
      <c r="A880" t="s">
        <v>1311</v>
      </c>
      <c r="B880" s="13">
        <v>46693</v>
      </c>
      <c r="C880" s="13" t="str">
        <f t="shared" si="78"/>
        <v>November</v>
      </c>
      <c r="D880" s="13" t="str">
        <f t="shared" si="79"/>
        <v>2027</v>
      </c>
      <c r="E880" t="s">
        <v>784</v>
      </c>
      <c r="F880" t="s">
        <v>22</v>
      </c>
      <c r="G880" t="s">
        <v>43</v>
      </c>
      <c r="H880" t="s">
        <v>68</v>
      </c>
      <c r="I880" t="s">
        <v>103</v>
      </c>
      <c r="J880" t="s">
        <v>26</v>
      </c>
      <c r="K880" s="5">
        <v>20</v>
      </c>
      <c r="L880" s="3">
        <v>45</v>
      </c>
      <c r="M880">
        <v>4</v>
      </c>
      <c r="N880">
        <v>20</v>
      </c>
      <c r="O880" s="3">
        <v>9</v>
      </c>
      <c r="P880" t="s">
        <v>54</v>
      </c>
      <c r="Q880">
        <v>3</v>
      </c>
      <c r="R880" t="s">
        <v>28</v>
      </c>
      <c r="S880" s="3">
        <f t="shared" si="80"/>
        <v>144</v>
      </c>
      <c r="T880" s="3">
        <f t="shared" si="81"/>
        <v>89</v>
      </c>
      <c r="U880" s="3">
        <f t="shared" si="82"/>
        <v>55</v>
      </c>
      <c r="V880" s="8">
        <f t="shared" si="83"/>
        <v>0.38194444444444442</v>
      </c>
    </row>
    <row r="881" spans="1:22" x14ac:dyDescent="0.3">
      <c r="A881" t="s">
        <v>1312</v>
      </c>
      <c r="B881" s="13">
        <v>46694</v>
      </c>
      <c r="C881" s="13" t="str">
        <f t="shared" si="78"/>
        <v>November</v>
      </c>
      <c r="D881" s="13" t="str">
        <f t="shared" si="79"/>
        <v>2027</v>
      </c>
      <c r="E881" t="s">
        <v>1313</v>
      </c>
      <c r="F881" t="s">
        <v>22</v>
      </c>
      <c r="G881" t="s">
        <v>31</v>
      </c>
      <c r="H881" t="s">
        <v>117</v>
      </c>
      <c r="I881" t="s">
        <v>125</v>
      </c>
      <c r="J881" t="s">
        <v>50</v>
      </c>
      <c r="K881" s="5">
        <v>4</v>
      </c>
      <c r="L881" s="3">
        <v>15</v>
      </c>
      <c r="M881">
        <v>3</v>
      </c>
      <c r="N881">
        <v>25</v>
      </c>
      <c r="O881" s="3">
        <v>12</v>
      </c>
      <c r="P881" t="s">
        <v>27</v>
      </c>
      <c r="Q881">
        <v>6</v>
      </c>
      <c r="R881" t="s">
        <v>28</v>
      </c>
      <c r="S881" s="3">
        <f t="shared" si="80"/>
        <v>33.75</v>
      </c>
      <c r="T881" s="3">
        <f t="shared" si="81"/>
        <v>24</v>
      </c>
      <c r="U881" s="3">
        <f t="shared" si="82"/>
        <v>9.75</v>
      </c>
      <c r="V881" s="8">
        <f t="shared" si="83"/>
        <v>0.28888888888888886</v>
      </c>
    </row>
    <row r="882" spans="1:22" x14ac:dyDescent="0.3">
      <c r="A882" t="s">
        <v>1314</v>
      </c>
      <c r="B882" s="13">
        <v>46695</v>
      </c>
      <c r="C882" s="13" t="str">
        <f t="shared" si="78"/>
        <v>November</v>
      </c>
      <c r="D882" s="13" t="str">
        <f t="shared" si="79"/>
        <v>2027</v>
      </c>
      <c r="E882" t="s">
        <v>1315</v>
      </c>
      <c r="F882" t="s">
        <v>22</v>
      </c>
      <c r="G882" t="s">
        <v>71</v>
      </c>
      <c r="H882" t="s">
        <v>117</v>
      </c>
      <c r="I882" t="s">
        <v>125</v>
      </c>
      <c r="J882" t="s">
        <v>50</v>
      </c>
      <c r="K882" s="5">
        <v>4</v>
      </c>
      <c r="L882" s="3">
        <v>15</v>
      </c>
      <c r="M882">
        <v>3</v>
      </c>
      <c r="N882">
        <v>0</v>
      </c>
      <c r="O882" s="3">
        <v>13</v>
      </c>
      <c r="P882" t="s">
        <v>35</v>
      </c>
      <c r="Q882">
        <v>2</v>
      </c>
      <c r="R882" t="s">
        <v>28</v>
      </c>
      <c r="S882" s="3">
        <f t="shared" si="80"/>
        <v>45</v>
      </c>
      <c r="T882" s="3">
        <f t="shared" si="81"/>
        <v>25</v>
      </c>
      <c r="U882" s="3">
        <f t="shared" si="82"/>
        <v>20</v>
      </c>
      <c r="V882" s="8">
        <f t="shared" si="83"/>
        <v>0.44444444444444442</v>
      </c>
    </row>
    <row r="883" spans="1:22" x14ac:dyDescent="0.3">
      <c r="A883" t="s">
        <v>1316</v>
      </c>
      <c r="B883" s="13">
        <v>46696</v>
      </c>
      <c r="C883" s="13" t="str">
        <f t="shared" si="78"/>
        <v>November</v>
      </c>
      <c r="D883" s="13" t="str">
        <f t="shared" si="79"/>
        <v>2027</v>
      </c>
      <c r="E883" t="s">
        <v>213</v>
      </c>
      <c r="F883" t="s">
        <v>22</v>
      </c>
      <c r="G883" t="s">
        <v>23</v>
      </c>
      <c r="H883" t="s">
        <v>91</v>
      </c>
      <c r="I883" t="s">
        <v>98</v>
      </c>
      <c r="J883" t="s">
        <v>26</v>
      </c>
      <c r="K883" s="5">
        <v>100</v>
      </c>
      <c r="L883" s="3">
        <v>170</v>
      </c>
      <c r="M883">
        <v>2</v>
      </c>
      <c r="N883">
        <v>5</v>
      </c>
      <c r="O883" s="3">
        <v>13</v>
      </c>
      <c r="P883" t="s">
        <v>45</v>
      </c>
      <c r="Q883">
        <v>5</v>
      </c>
      <c r="R883" t="s">
        <v>28</v>
      </c>
      <c r="S883" s="3">
        <f t="shared" si="80"/>
        <v>323</v>
      </c>
      <c r="T883" s="3">
        <f t="shared" si="81"/>
        <v>213</v>
      </c>
      <c r="U883" s="3">
        <f t="shared" si="82"/>
        <v>110</v>
      </c>
      <c r="V883" s="8">
        <f t="shared" si="83"/>
        <v>0.34055727554179566</v>
      </c>
    </row>
    <row r="884" spans="1:22" x14ac:dyDescent="0.3">
      <c r="A884" t="s">
        <v>1317</v>
      </c>
      <c r="B884" s="13">
        <v>46697</v>
      </c>
      <c r="C884" s="13" t="str">
        <f t="shared" si="78"/>
        <v>November</v>
      </c>
      <c r="D884" s="13" t="str">
        <f t="shared" si="79"/>
        <v>2027</v>
      </c>
      <c r="E884" t="s">
        <v>777</v>
      </c>
      <c r="F884" t="s">
        <v>53</v>
      </c>
      <c r="G884" t="s">
        <v>71</v>
      </c>
      <c r="H884" t="s">
        <v>97</v>
      </c>
      <c r="I884" t="s">
        <v>152</v>
      </c>
      <c r="J884" t="s">
        <v>58</v>
      </c>
      <c r="K884" s="5">
        <v>45</v>
      </c>
      <c r="L884" s="3">
        <v>80</v>
      </c>
      <c r="M884">
        <v>4</v>
      </c>
      <c r="N884">
        <v>25</v>
      </c>
      <c r="O884" s="3">
        <v>9</v>
      </c>
      <c r="P884" t="s">
        <v>27</v>
      </c>
      <c r="Q884">
        <v>2</v>
      </c>
      <c r="R884" t="s">
        <v>202</v>
      </c>
      <c r="S884" s="3">
        <f t="shared" si="80"/>
        <v>240</v>
      </c>
      <c r="T884" s="3">
        <f t="shared" si="81"/>
        <v>189</v>
      </c>
      <c r="U884" s="3">
        <f t="shared" si="82"/>
        <v>51</v>
      </c>
      <c r="V884" s="8">
        <f t="shared" si="83"/>
        <v>0.21249999999999999</v>
      </c>
    </row>
    <row r="885" spans="1:22" x14ac:dyDescent="0.3">
      <c r="A885" t="s">
        <v>1318</v>
      </c>
      <c r="B885" s="13">
        <v>46698</v>
      </c>
      <c r="C885" s="13" t="str">
        <f t="shared" si="78"/>
        <v>November</v>
      </c>
      <c r="D885" s="13" t="str">
        <f t="shared" si="79"/>
        <v>2027</v>
      </c>
      <c r="E885" t="s">
        <v>614</v>
      </c>
      <c r="F885" t="s">
        <v>22</v>
      </c>
      <c r="G885" t="s">
        <v>71</v>
      </c>
      <c r="H885" t="s">
        <v>81</v>
      </c>
      <c r="I885" t="s">
        <v>125</v>
      </c>
      <c r="J885" t="s">
        <v>50</v>
      </c>
      <c r="K885" s="5">
        <v>4</v>
      </c>
      <c r="L885" s="3">
        <v>15</v>
      </c>
      <c r="M885">
        <v>4</v>
      </c>
      <c r="N885">
        <v>15</v>
      </c>
      <c r="O885" s="3">
        <v>11</v>
      </c>
      <c r="P885" t="s">
        <v>45</v>
      </c>
      <c r="Q885">
        <v>5</v>
      </c>
      <c r="R885" t="s">
        <v>28</v>
      </c>
      <c r="S885" s="3">
        <f t="shared" si="80"/>
        <v>51</v>
      </c>
      <c r="T885" s="3">
        <f t="shared" si="81"/>
        <v>27</v>
      </c>
      <c r="U885" s="3">
        <f t="shared" si="82"/>
        <v>24</v>
      </c>
      <c r="V885" s="8">
        <f t="shared" si="83"/>
        <v>0.47058823529411764</v>
      </c>
    </row>
    <row r="886" spans="1:22" x14ac:dyDescent="0.3">
      <c r="A886" t="s">
        <v>1319</v>
      </c>
      <c r="B886" s="13">
        <v>46699</v>
      </c>
      <c r="C886" s="13" t="str">
        <f t="shared" si="78"/>
        <v>November</v>
      </c>
      <c r="D886" s="13" t="str">
        <f t="shared" si="79"/>
        <v>2027</v>
      </c>
      <c r="E886" t="s">
        <v>124</v>
      </c>
      <c r="F886" t="s">
        <v>22</v>
      </c>
      <c r="G886" t="s">
        <v>31</v>
      </c>
      <c r="H886" t="s">
        <v>44</v>
      </c>
      <c r="I886" t="s">
        <v>88</v>
      </c>
      <c r="J886" t="s">
        <v>34</v>
      </c>
      <c r="K886" s="5">
        <v>22</v>
      </c>
      <c r="L886" s="3">
        <v>60</v>
      </c>
      <c r="M886">
        <v>2</v>
      </c>
      <c r="N886">
        <v>20</v>
      </c>
      <c r="O886" s="3">
        <v>17</v>
      </c>
      <c r="P886" t="s">
        <v>35</v>
      </c>
      <c r="Q886">
        <v>4</v>
      </c>
      <c r="R886" t="s">
        <v>28</v>
      </c>
      <c r="S886" s="3">
        <f t="shared" si="80"/>
        <v>96</v>
      </c>
      <c r="T886" s="3">
        <f t="shared" si="81"/>
        <v>61</v>
      </c>
      <c r="U886" s="3">
        <f t="shared" si="82"/>
        <v>35</v>
      </c>
      <c r="V886" s="8">
        <f t="shared" si="83"/>
        <v>0.36458333333333331</v>
      </c>
    </row>
    <row r="887" spans="1:22" x14ac:dyDescent="0.3">
      <c r="A887" t="s">
        <v>1320</v>
      </c>
      <c r="B887" s="13">
        <v>46700</v>
      </c>
      <c r="C887" s="13" t="str">
        <f t="shared" si="78"/>
        <v>November</v>
      </c>
      <c r="D887" s="13" t="str">
        <f t="shared" si="79"/>
        <v>2027</v>
      </c>
      <c r="E887" t="s">
        <v>399</v>
      </c>
      <c r="F887" t="s">
        <v>22</v>
      </c>
      <c r="G887" t="s">
        <v>31</v>
      </c>
      <c r="H887" t="s">
        <v>68</v>
      </c>
      <c r="I887" t="s">
        <v>132</v>
      </c>
      <c r="J887" t="s">
        <v>40</v>
      </c>
      <c r="K887" s="5">
        <v>18</v>
      </c>
      <c r="L887" s="3">
        <v>40</v>
      </c>
      <c r="M887">
        <v>2</v>
      </c>
      <c r="N887">
        <v>15</v>
      </c>
      <c r="O887" s="3">
        <v>15</v>
      </c>
      <c r="P887" t="s">
        <v>54</v>
      </c>
      <c r="Q887">
        <v>6</v>
      </c>
      <c r="R887" t="s">
        <v>28</v>
      </c>
      <c r="S887" s="3">
        <f t="shared" si="80"/>
        <v>68</v>
      </c>
      <c r="T887" s="3">
        <f t="shared" si="81"/>
        <v>51</v>
      </c>
      <c r="U887" s="3">
        <f t="shared" si="82"/>
        <v>17</v>
      </c>
      <c r="V887" s="8">
        <f t="shared" si="83"/>
        <v>0.25</v>
      </c>
    </row>
    <row r="888" spans="1:22" x14ac:dyDescent="0.3">
      <c r="A888" t="s">
        <v>1321</v>
      </c>
      <c r="B888" s="13">
        <v>46701</v>
      </c>
      <c r="C888" s="13" t="str">
        <f t="shared" si="78"/>
        <v>November</v>
      </c>
      <c r="D888" s="13" t="str">
        <f t="shared" si="79"/>
        <v>2027</v>
      </c>
      <c r="E888" t="s">
        <v>749</v>
      </c>
      <c r="F888" t="s">
        <v>22</v>
      </c>
      <c r="G888" t="s">
        <v>43</v>
      </c>
      <c r="H888" t="s">
        <v>91</v>
      </c>
      <c r="I888" t="s">
        <v>226</v>
      </c>
      <c r="J888" t="s">
        <v>50</v>
      </c>
      <c r="K888" s="5">
        <v>12</v>
      </c>
      <c r="L888" s="3">
        <v>30</v>
      </c>
      <c r="M888">
        <v>3</v>
      </c>
      <c r="N888">
        <v>5</v>
      </c>
      <c r="O888" s="3">
        <v>10</v>
      </c>
      <c r="P888" t="s">
        <v>45</v>
      </c>
      <c r="Q888">
        <v>4</v>
      </c>
      <c r="R888" t="s">
        <v>28</v>
      </c>
      <c r="S888" s="3">
        <f t="shared" si="80"/>
        <v>85.5</v>
      </c>
      <c r="T888" s="3">
        <f t="shared" si="81"/>
        <v>46</v>
      </c>
      <c r="U888" s="3">
        <f t="shared" si="82"/>
        <v>39.5</v>
      </c>
      <c r="V888" s="8">
        <f t="shared" si="83"/>
        <v>0.46198830409356723</v>
      </c>
    </row>
    <row r="889" spans="1:22" x14ac:dyDescent="0.3">
      <c r="A889" t="s">
        <v>1322</v>
      </c>
      <c r="B889" s="13">
        <v>46702</v>
      </c>
      <c r="C889" s="13" t="str">
        <f t="shared" si="78"/>
        <v>November</v>
      </c>
      <c r="D889" s="13" t="str">
        <f t="shared" si="79"/>
        <v>2027</v>
      </c>
      <c r="E889" t="s">
        <v>958</v>
      </c>
      <c r="F889" t="s">
        <v>22</v>
      </c>
      <c r="G889" t="s">
        <v>31</v>
      </c>
      <c r="H889" t="s">
        <v>32</v>
      </c>
      <c r="I889" t="s">
        <v>72</v>
      </c>
      <c r="J889" t="s">
        <v>34</v>
      </c>
      <c r="K889" s="5">
        <v>18</v>
      </c>
      <c r="L889" s="3">
        <v>40</v>
      </c>
      <c r="M889">
        <v>1</v>
      </c>
      <c r="N889">
        <v>15</v>
      </c>
      <c r="O889" s="3">
        <v>14</v>
      </c>
      <c r="P889" t="s">
        <v>27</v>
      </c>
      <c r="Q889">
        <v>6</v>
      </c>
      <c r="R889" t="s">
        <v>28</v>
      </c>
      <c r="S889" s="3">
        <f t="shared" si="80"/>
        <v>34</v>
      </c>
      <c r="T889" s="3">
        <f t="shared" si="81"/>
        <v>32</v>
      </c>
      <c r="U889" s="3">
        <f t="shared" si="82"/>
        <v>2</v>
      </c>
      <c r="V889" s="8">
        <f t="shared" si="83"/>
        <v>5.8823529411764705E-2</v>
      </c>
    </row>
    <row r="890" spans="1:22" x14ac:dyDescent="0.3">
      <c r="A890" t="s">
        <v>1323</v>
      </c>
      <c r="B890" s="13">
        <v>46703</v>
      </c>
      <c r="C890" s="13" t="str">
        <f t="shared" si="78"/>
        <v>November</v>
      </c>
      <c r="D890" s="13" t="str">
        <f t="shared" si="79"/>
        <v>2027</v>
      </c>
      <c r="E890" t="s">
        <v>510</v>
      </c>
      <c r="F890" t="s">
        <v>22</v>
      </c>
      <c r="G890" t="s">
        <v>71</v>
      </c>
      <c r="H890" t="s">
        <v>44</v>
      </c>
      <c r="I890" t="s">
        <v>135</v>
      </c>
      <c r="J890" t="s">
        <v>34</v>
      </c>
      <c r="K890" s="5">
        <v>5</v>
      </c>
      <c r="L890" s="3">
        <v>15</v>
      </c>
      <c r="M890">
        <v>4</v>
      </c>
      <c r="N890">
        <v>5</v>
      </c>
      <c r="O890" s="3">
        <v>6</v>
      </c>
      <c r="P890" t="s">
        <v>45</v>
      </c>
      <c r="Q890">
        <v>4</v>
      </c>
      <c r="R890" t="s">
        <v>28</v>
      </c>
      <c r="S890" s="3">
        <f t="shared" si="80"/>
        <v>57</v>
      </c>
      <c r="T890" s="3">
        <f t="shared" si="81"/>
        <v>26</v>
      </c>
      <c r="U890" s="3">
        <f t="shared" si="82"/>
        <v>31</v>
      </c>
      <c r="V890" s="8">
        <f t="shared" si="83"/>
        <v>0.54385964912280704</v>
      </c>
    </row>
    <row r="891" spans="1:22" x14ac:dyDescent="0.3">
      <c r="A891" t="s">
        <v>1324</v>
      </c>
      <c r="B891" s="13">
        <v>46704</v>
      </c>
      <c r="C891" s="13" t="str">
        <f t="shared" si="78"/>
        <v>November</v>
      </c>
      <c r="D891" s="13" t="str">
        <f t="shared" si="79"/>
        <v>2027</v>
      </c>
      <c r="E891" t="s">
        <v>364</v>
      </c>
      <c r="F891" t="s">
        <v>22</v>
      </c>
      <c r="G891" t="s">
        <v>23</v>
      </c>
      <c r="H891" t="s">
        <v>44</v>
      </c>
      <c r="I891" t="s">
        <v>57</v>
      </c>
      <c r="J891" t="s">
        <v>58</v>
      </c>
      <c r="K891" s="5">
        <v>450</v>
      </c>
      <c r="L891" s="3">
        <v>620</v>
      </c>
      <c r="M891">
        <v>4</v>
      </c>
      <c r="N891">
        <v>20</v>
      </c>
      <c r="O891" s="3">
        <v>6</v>
      </c>
      <c r="P891" t="s">
        <v>45</v>
      </c>
      <c r="Q891">
        <v>3</v>
      </c>
      <c r="R891" t="s">
        <v>28</v>
      </c>
      <c r="S891" s="3">
        <f t="shared" si="80"/>
        <v>1984</v>
      </c>
      <c r="T891" s="3">
        <f t="shared" si="81"/>
        <v>1806</v>
      </c>
      <c r="U891" s="3">
        <f t="shared" si="82"/>
        <v>178</v>
      </c>
      <c r="V891" s="8">
        <f t="shared" si="83"/>
        <v>8.9717741935483875E-2</v>
      </c>
    </row>
    <row r="892" spans="1:22" x14ac:dyDescent="0.3">
      <c r="A892" t="s">
        <v>1325</v>
      </c>
      <c r="B892" s="13">
        <v>46705</v>
      </c>
      <c r="C892" s="13" t="str">
        <f t="shared" si="78"/>
        <v>November</v>
      </c>
      <c r="D892" s="13" t="str">
        <f t="shared" si="79"/>
        <v>2027</v>
      </c>
      <c r="E892" t="s">
        <v>274</v>
      </c>
      <c r="F892" t="s">
        <v>38</v>
      </c>
      <c r="G892" t="s">
        <v>31</v>
      </c>
      <c r="H892" t="s">
        <v>97</v>
      </c>
      <c r="I892" t="s">
        <v>316</v>
      </c>
      <c r="J892" t="s">
        <v>40</v>
      </c>
      <c r="K892" s="5">
        <v>20</v>
      </c>
      <c r="L892" s="3">
        <v>50</v>
      </c>
      <c r="M892">
        <v>6</v>
      </c>
      <c r="N892">
        <v>20</v>
      </c>
      <c r="O892" s="3">
        <v>19</v>
      </c>
      <c r="P892" t="s">
        <v>27</v>
      </c>
      <c r="Q892">
        <v>4</v>
      </c>
      <c r="R892" t="s">
        <v>28</v>
      </c>
      <c r="S892" s="3">
        <f t="shared" si="80"/>
        <v>240</v>
      </c>
      <c r="T892" s="3">
        <f t="shared" si="81"/>
        <v>139</v>
      </c>
      <c r="U892" s="3">
        <f t="shared" si="82"/>
        <v>101</v>
      </c>
      <c r="V892" s="8">
        <f t="shared" si="83"/>
        <v>0.42083333333333334</v>
      </c>
    </row>
    <row r="893" spans="1:22" x14ac:dyDescent="0.3">
      <c r="A893" t="s">
        <v>1326</v>
      </c>
      <c r="B893" s="13">
        <v>46706</v>
      </c>
      <c r="C893" s="13" t="str">
        <f t="shared" si="78"/>
        <v>November</v>
      </c>
      <c r="D893" s="13" t="str">
        <f t="shared" si="79"/>
        <v>2027</v>
      </c>
      <c r="E893" t="s">
        <v>261</v>
      </c>
      <c r="F893" t="s">
        <v>22</v>
      </c>
      <c r="G893" t="s">
        <v>31</v>
      </c>
      <c r="H893" t="s">
        <v>97</v>
      </c>
      <c r="I893" t="s">
        <v>135</v>
      </c>
      <c r="J893" t="s">
        <v>34</v>
      </c>
      <c r="K893" s="5">
        <v>5</v>
      </c>
      <c r="L893" s="3">
        <v>15</v>
      </c>
      <c r="M893">
        <v>4</v>
      </c>
      <c r="N893">
        <v>20</v>
      </c>
      <c r="O893" s="3">
        <v>14</v>
      </c>
      <c r="P893" t="s">
        <v>35</v>
      </c>
      <c r="Q893">
        <v>5</v>
      </c>
      <c r="R893" t="s">
        <v>28</v>
      </c>
      <c r="S893" s="3">
        <f t="shared" si="80"/>
        <v>48</v>
      </c>
      <c r="T893" s="3">
        <f t="shared" si="81"/>
        <v>34</v>
      </c>
      <c r="U893" s="3">
        <f t="shared" si="82"/>
        <v>14</v>
      </c>
      <c r="V893" s="8">
        <f t="shared" si="83"/>
        <v>0.29166666666666669</v>
      </c>
    </row>
    <row r="894" spans="1:22" x14ac:dyDescent="0.3">
      <c r="A894" t="s">
        <v>1327</v>
      </c>
      <c r="B894" s="13">
        <v>46707</v>
      </c>
      <c r="C894" s="13" t="str">
        <f t="shared" si="78"/>
        <v>November</v>
      </c>
      <c r="D894" s="13" t="str">
        <f t="shared" si="79"/>
        <v>2027</v>
      </c>
      <c r="E894" t="s">
        <v>386</v>
      </c>
      <c r="F894" t="s">
        <v>53</v>
      </c>
      <c r="G894" t="s">
        <v>23</v>
      </c>
      <c r="H894" t="s">
        <v>32</v>
      </c>
      <c r="I894" t="s">
        <v>154</v>
      </c>
      <c r="J894" t="s">
        <v>40</v>
      </c>
      <c r="K894" s="5">
        <v>10</v>
      </c>
      <c r="L894" s="3">
        <v>25</v>
      </c>
      <c r="M894">
        <v>3</v>
      </c>
      <c r="N894">
        <v>30</v>
      </c>
      <c r="O894" s="3">
        <v>6</v>
      </c>
      <c r="P894" t="s">
        <v>35</v>
      </c>
      <c r="Q894">
        <v>5</v>
      </c>
      <c r="R894" t="s">
        <v>28</v>
      </c>
      <c r="S894" s="3">
        <f t="shared" si="80"/>
        <v>52.5</v>
      </c>
      <c r="T894" s="3">
        <f t="shared" si="81"/>
        <v>36</v>
      </c>
      <c r="U894" s="3">
        <f t="shared" si="82"/>
        <v>16.5</v>
      </c>
      <c r="V894" s="8">
        <f t="shared" si="83"/>
        <v>0.31428571428571428</v>
      </c>
    </row>
    <row r="895" spans="1:22" x14ac:dyDescent="0.3">
      <c r="A895" t="s">
        <v>1328</v>
      </c>
      <c r="B895" s="13">
        <v>46708</v>
      </c>
      <c r="C895" s="13" t="str">
        <f t="shared" si="78"/>
        <v>November</v>
      </c>
      <c r="D895" s="13" t="str">
        <f t="shared" si="79"/>
        <v>2027</v>
      </c>
      <c r="E895" t="s">
        <v>378</v>
      </c>
      <c r="F895" t="s">
        <v>22</v>
      </c>
      <c r="G895" t="s">
        <v>31</v>
      </c>
      <c r="H895" t="s">
        <v>97</v>
      </c>
      <c r="I895" t="s">
        <v>98</v>
      </c>
      <c r="J895" t="s">
        <v>26</v>
      </c>
      <c r="K895" s="5">
        <v>100</v>
      </c>
      <c r="L895" s="3">
        <v>170</v>
      </c>
      <c r="M895">
        <v>4</v>
      </c>
      <c r="N895">
        <v>25</v>
      </c>
      <c r="O895" s="3">
        <v>15</v>
      </c>
      <c r="P895" t="s">
        <v>45</v>
      </c>
      <c r="Q895">
        <v>7</v>
      </c>
      <c r="R895" t="s">
        <v>73</v>
      </c>
      <c r="S895" s="3">
        <f t="shared" si="80"/>
        <v>510</v>
      </c>
      <c r="T895" s="3">
        <f t="shared" si="81"/>
        <v>415</v>
      </c>
      <c r="U895" s="3">
        <f t="shared" si="82"/>
        <v>95</v>
      </c>
      <c r="V895" s="8">
        <f t="shared" si="83"/>
        <v>0.18627450980392157</v>
      </c>
    </row>
    <row r="896" spans="1:22" x14ac:dyDescent="0.3">
      <c r="A896" t="s">
        <v>1329</v>
      </c>
      <c r="B896" s="13">
        <v>46709</v>
      </c>
      <c r="C896" s="13" t="str">
        <f t="shared" si="78"/>
        <v>November</v>
      </c>
      <c r="D896" s="13" t="str">
        <f t="shared" si="79"/>
        <v>2027</v>
      </c>
      <c r="E896" t="s">
        <v>1047</v>
      </c>
      <c r="F896" t="s">
        <v>38</v>
      </c>
      <c r="G896" t="s">
        <v>23</v>
      </c>
      <c r="H896" t="s">
        <v>68</v>
      </c>
      <c r="I896" t="s">
        <v>78</v>
      </c>
      <c r="J896" t="s">
        <v>50</v>
      </c>
      <c r="K896" s="5">
        <v>18</v>
      </c>
      <c r="L896" s="3">
        <v>45</v>
      </c>
      <c r="M896">
        <v>8</v>
      </c>
      <c r="N896">
        <v>15</v>
      </c>
      <c r="O896" s="3">
        <v>6</v>
      </c>
      <c r="P896" t="s">
        <v>45</v>
      </c>
      <c r="Q896">
        <v>2</v>
      </c>
      <c r="R896" t="s">
        <v>28</v>
      </c>
      <c r="S896" s="3">
        <f t="shared" si="80"/>
        <v>306</v>
      </c>
      <c r="T896" s="3">
        <f t="shared" si="81"/>
        <v>150</v>
      </c>
      <c r="U896" s="3">
        <f t="shared" si="82"/>
        <v>156</v>
      </c>
      <c r="V896" s="8">
        <f t="shared" si="83"/>
        <v>0.50980392156862742</v>
      </c>
    </row>
    <row r="897" spans="1:22" x14ac:dyDescent="0.3">
      <c r="A897" t="s">
        <v>1330</v>
      </c>
      <c r="B897" s="13">
        <v>46710</v>
      </c>
      <c r="C897" s="13" t="str">
        <f t="shared" si="78"/>
        <v>November</v>
      </c>
      <c r="D897" s="13" t="str">
        <f t="shared" si="79"/>
        <v>2027</v>
      </c>
      <c r="E897" t="s">
        <v>1331</v>
      </c>
      <c r="F897" t="s">
        <v>22</v>
      </c>
      <c r="G897" t="s">
        <v>71</v>
      </c>
      <c r="H897" t="s">
        <v>68</v>
      </c>
      <c r="I897" t="s">
        <v>112</v>
      </c>
      <c r="J897" t="s">
        <v>58</v>
      </c>
      <c r="K897" s="5">
        <v>70</v>
      </c>
      <c r="L897" s="3">
        <v>110</v>
      </c>
      <c r="M897">
        <v>1</v>
      </c>
      <c r="N897">
        <v>0</v>
      </c>
      <c r="O897" s="3">
        <v>6</v>
      </c>
      <c r="P897" t="s">
        <v>54</v>
      </c>
      <c r="Q897">
        <v>5</v>
      </c>
      <c r="R897" t="s">
        <v>28</v>
      </c>
      <c r="S897" s="3">
        <f t="shared" si="80"/>
        <v>110</v>
      </c>
      <c r="T897" s="3">
        <f t="shared" si="81"/>
        <v>76</v>
      </c>
      <c r="U897" s="3">
        <f t="shared" si="82"/>
        <v>34</v>
      </c>
      <c r="V897" s="8">
        <f t="shared" si="83"/>
        <v>0.30909090909090908</v>
      </c>
    </row>
    <row r="898" spans="1:22" x14ac:dyDescent="0.3">
      <c r="A898" t="s">
        <v>1332</v>
      </c>
      <c r="B898" s="13">
        <v>46711</v>
      </c>
      <c r="C898" s="13" t="str">
        <f t="shared" ref="C898:C961" si="84">TEXT(B898,"mmmm")</f>
        <v>November</v>
      </c>
      <c r="D898" s="13" t="str">
        <f t="shared" ref="D898:D961" si="85">TEXT(B898, "yyyy")</f>
        <v>2027</v>
      </c>
      <c r="E898" t="s">
        <v>740</v>
      </c>
      <c r="F898" t="s">
        <v>22</v>
      </c>
      <c r="G898" t="s">
        <v>23</v>
      </c>
      <c r="H898" t="s">
        <v>44</v>
      </c>
      <c r="I898" t="s">
        <v>112</v>
      </c>
      <c r="J898" t="s">
        <v>58</v>
      </c>
      <c r="K898" s="5">
        <v>70</v>
      </c>
      <c r="L898" s="3">
        <v>110</v>
      </c>
      <c r="M898">
        <v>4</v>
      </c>
      <c r="N898">
        <v>5</v>
      </c>
      <c r="O898" s="3">
        <v>12</v>
      </c>
      <c r="P898" t="s">
        <v>27</v>
      </c>
      <c r="Q898">
        <v>2</v>
      </c>
      <c r="R898" t="s">
        <v>28</v>
      </c>
      <c r="S898" s="3">
        <f t="shared" ref="S898:S961" si="86">M898*L898*(1-N898/100)</f>
        <v>418</v>
      </c>
      <c r="T898" s="3">
        <f t="shared" si="81"/>
        <v>292</v>
      </c>
      <c r="U898" s="3">
        <f t="shared" si="82"/>
        <v>126</v>
      </c>
      <c r="V898" s="8">
        <f t="shared" si="83"/>
        <v>0.30143540669856461</v>
      </c>
    </row>
    <row r="899" spans="1:22" x14ac:dyDescent="0.3">
      <c r="A899" t="s">
        <v>1333</v>
      </c>
      <c r="B899" s="13">
        <v>46712</v>
      </c>
      <c r="C899" s="13" t="str">
        <f t="shared" si="84"/>
        <v>November</v>
      </c>
      <c r="D899" s="13" t="str">
        <f t="shared" si="85"/>
        <v>2027</v>
      </c>
      <c r="E899" t="s">
        <v>37</v>
      </c>
      <c r="F899" t="s">
        <v>38</v>
      </c>
      <c r="G899" t="s">
        <v>43</v>
      </c>
      <c r="H899" t="s">
        <v>91</v>
      </c>
      <c r="I899" t="s">
        <v>72</v>
      </c>
      <c r="J899" t="s">
        <v>34</v>
      </c>
      <c r="K899" s="5">
        <v>18</v>
      </c>
      <c r="L899" s="3">
        <v>40</v>
      </c>
      <c r="M899">
        <v>2</v>
      </c>
      <c r="N899">
        <v>0</v>
      </c>
      <c r="O899" s="3">
        <v>14</v>
      </c>
      <c r="P899" t="s">
        <v>35</v>
      </c>
      <c r="Q899">
        <v>3</v>
      </c>
      <c r="R899" t="s">
        <v>28</v>
      </c>
      <c r="S899" s="3">
        <f t="shared" si="86"/>
        <v>80</v>
      </c>
      <c r="T899" s="3">
        <f t="shared" ref="T899:T962" si="87">(K899*M899)+O899</f>
        <v>50</v>
      </c>
      <c r="U899" s="3">
        <f t="shared" ref="U899:U962" si="88">S899-T899</f>
        <v>30</v>
      </c>
      <c r="V899" s="8">
        <f t="shared" ref="V899:V962" si="89">IF(S899=0, 0, U899/S899)</f>
        <v>0.375</v>
      </c>
    </row>
    <row r="900" spans="1:22" x14ac:dyDescent="0.3">
      <c r="A900" t="s">
        <v>1334</v>
      </c>
      <c r="B900" s="13">
        <v>46713</v>
      </c>
      <c r="C900" s="13" t="str">
        <f t="shared" si="84"/>
        <v>November</v>
      </c>
      <c r="D900" s="13" t="str">
        <f t="shared" si="85"/>
        <v>2027</v>
      </c>
      <c r="E900" t="s">
        <v>1335</v>
      </c>
      <c r="F900" t="s">
        <v>38</v>
      </c>
      <c r="G900" t="s">
        <v>31</v>
      </c>
      <c r="H900" t="s">
        <v>81</v>
      </c>
      <c r="I900" t="s">
        <v>72</v>
      </c>
      <c r="J900" t="s">
        <v>34</v>
      </c>
      <c r="K900" s="5">
        <v>18</v>
      </c>
      <c r="L900" s="3">
        <v>40</v>
      </c>
      <c r="M900">
        <v>2</v>
      </c>
      <c r="N900">
        <v>20</v>
      </c>
      <c r="O900" s="3">
        <v>12</v>
      </c>
      <c r="P900" t="s">
        <v>45</v>
      </c>
      <c r="Q900">
        <v>6</v>
      </c>
      <c r="R900" t="s">
        <v>28</v>
      </c>
      <c r="S900" s="3">
        <f t="shared" si="86"/>
        <v>64</v>
      </c>
      <c r="T900" s="3">
        <f t="shared" si="87"/>
        <v>48</v>
      </c>
      <c r="U900" s="3">
        <f t="shared" si="88"/>
        <v>16</v>
      </c>
      <c r="V900" s="8">
        <f t="shared" si="89"/>
        <v>0.25</v>
      </c>
    </row>
    <row r="901" spans="1:22" x14ac:dyDescent="0.3">
      <c r="A901" t="s">
        <v>1336</v>
      </c>
      <c r="B901" s="13">
        <v>46714</v>
      </c>
      <c r="C901" s="13" t="str">
        <f t="shared" si="84"/>
        <v>November</v>
      </c>
      <c r="D901" s="13" t="str">
        <f t="shared" si="85"/>
        <v>2027</v>
      </c>
      <c r="E901" t="s">
        <v>364</v>
      </c>
      <c r="F901" t="s">
        <v>22</v>
      </c>
      <c r="G901" t="s">
        <v>43</v>
      </c>
      <c r="H901" t="s">
        <v>24</v>
      </c>
      <c r="I901" t="s">
        <v>57</v>
      </c>
      <c r="J901" t="s">
        <v>58</v>
      </c>
      <c r="K901" s="5">
        <v>450</v>
      </c>
      <c r="L901" s="3">
        <v>620</v>
      </c>
      <c r="M901">
        <v>1</v>
      </c>
      <c r="N901">
        <v>10</v>
      </c>
      <c r="O901" s="3">
        <v>10</v>
      </c>
      <c r="P901" t="s">
        <v>35</v>
      </c>
      <c r="Q901">
        <v>2</v>
      </c>
      <c r="R901" t="s">
        <v>28</v>
      </c>
      <c r="S901" s="3">
        <f t="shared" si="86"/>
        <v>558</v>
      </c>
      <c r="T901" s="3">
        <f t="shared" si="87"/>
        <v>460</v>
      </c>
      <c r="U901" s="3">
        <f t="shared" si="88"/>
        <v>98</v>
      </c>
      <c r="V901" s="8">
        <f t="shared" si="89"/>
        <v>0.17562724014336917</v>
      </c>
    </row>
    <row r="902" spans="1:22" x14ac:dyDescent="0.3">
      <c r="A902" t="s">
        <v>1337</v>
      </c>
      <c r="B902" s="13">
        <v>46715</v>
      </c>
      <c r="C902" s="13" t="str">
        <f t="shared" si="84"/>
        <v>November</v>
      </c>
      <c r="D902" s="13" t="str">
        <f t="shared" si="85"/>
        <v>2027</v>
      </c>
      <c r="E902" t="s">
        <v>47</v>
      </c>
      <c r="F902" t="s">
        <v>38</v>
      </c>
      <c r="G902" t="s">
        <v>71</v>
      </c>
      <c r="H902" t="s">
        <v>91</v>
      </c>
      <c r="I902" t="s">
        <v>94</v>
      </c>
      <c r="J902" t="s">
        <v>34</v>
      </c>
      <c r="K902" s="5">
        <v>8</v>
      </c>
      <c r="L902" s="3">
        <v>25</v>
      </c>
      <c r="M902">
        <v>3</v>
      </c>
      <c r="N902">
        <v>15</v>
      </c>
      <c r="O902" s="3">
        <v>12</v>
      </c>
      <c r="P902" t="s">
        <v>27</v>
      </c>
      <c r="Q902">
        <v>2</v>
      </c>
      <c r="R902" t="s">
        <v>28</v>
      </c>
      <c r="S902" s="3">
        <f t="shared" si="86"/>
        <v>63.75</v>
      </c>
      <c r="T902" s="3">
        <f t="shared" si="87"/>
        <v>36</v>
      </c>
      <c r="U902" s="3">
        <f t="shared" si="88"/>
        <v>27.75</v>
      </c>
      <c r="V902" s="8">
        <f t="shared" si="89"/>
        <v>0.43529411764705883</v>
      </c>
    </row>
    <row r="903" spans="1:22" x14ac:dyDescent="0.3">
      <c r="A903" t="s">
        <v>1338</v>
      </c>
      <c r="B903" s="13">
        <v>46716</v>
      </c>
      <c r="C903" s="13" t="str">
        <f t="shared" si="84"/>
        <v>November</v>
      </c>
      <c r="D903" s="13" t="str">
        <f t="shared" si="85"/>
        <v>2027</v>
      </c>
      <c r="E903" t="s">
        <v>1339</v>
      </c>
      <c r="F903" t="s">
        <v>22</v>
      </c>
      <c r="G903" t="s">
        <v>31</v>
      </c>
      <c r="H903" t="s">
        <v>44</v>
      </c>
      <c r="I903" t="s">
        <v>146</v>
      </c>
      <c r="J903" t="s">
        <v>26</v>
      </c>
      <c r="K903" s="5">
        <v>50</v>
      </c>
      <c r="L903" s="3">
        <v>95</v>
      </c>
      <c r="M903">
        <v>1</v>
      </c>
      <c r="N903">
        <v>20</v>
      </c>
      <c r="O903" s="3">
        <v>20</v>
      </c>
      <c r="P903" t="s">
        <v>54</v>
      </c>
      <c r="Q903">
        <v>7</v>
      </c>
      <c r="R903" t="s">
        <v>28</v>
      </c>
      <c r="S903" s="3">
        <f t="shared" si="86"/>
        <v>76</v>
      </c>
      <c r="T903" s="3">
        <f t="shared" si="87"/>
        <v>70</v>
      </c>
      <c r="U903" s="3">
        <f t="shared" si="88"/>
        <v>6</v>
      </c>
      <c r="V903" s="8">
        <f t="shared" si="89"/>
        <v>7.8947368421052627E-2</v>
      </c>
    </row>
    <row r="904" spans="1:22" x14ac:dyDescent="0.3">
      <c r="A904" t="s">
        <v>1340</v>
      </c>
      <c r="B904" s="13">
        <v>46717</v>
      </c>
      <c r="C904" s="13" t="str">
        <f t="shared" si="84"/>
        <v>November</v>
      </c>
      <c r="D904" s="13" t="str">
        <f t="shared" si="85"/>
        <v>2027</v>
      </c>
      <c r="E904" t="s">
        <v>211</v>
      </c>
      <c r="F904" t="s">
        <v>38</v>
      </c>
      <c r="G904" t="s">
        <v>43</v>
      </c>
      <c r="H904" t="s">
        <v>64</v>
      </c>
      <c r="I904" t="s">
        <v>72</v>
      </c>
      <c r="J904" t="s">
        <v>34</v>
      </c>
      <c r="K904" s="5">
        <v>18</v>
      </c>
      <c r="L904" s="3">
        <v>40</v>
      </c>
      <c r="M904">
        <v>4</v>
      </c>
      <c r="N904">
        <v>10</v>
      </c>
      <c r="O904" s="3">
        <v>9</v>
      </c>
      <c r="P904" t="s">
        <v>45</v>
      </c>
      <c r="Q904">
        <v>4</v>
      </c>
      <c r="R904" t="s">
        <v>28</v>
      </c>
      <c r="S904" s="3">
        <f t="shared" si="86"/>
        <v>144</v>
      </c>
      <c r="T904" s="3">
        <f t="shared" si="87"/>
        <v>81</v>
      </c>
      <c r="U904" s="3">
        <f t="shared" si="88"/>
        <v>63</v>
      </c>
      <c r="V904" s="8">
        <f t="shared" si="89"/>
        <v>0.4375</v>
      </c>
    </row>
    <row r="905" spans="1:22" x14ac:dyDescent="0.3">
      <c r="A905" t="s">
        <v>1341</v>
      </c>
      <c r="B905" s="13">
        <v>46718</v>
      </c>
      <c r="C905" s="13" t="str">
        <f t="shared" si="84"/>
        <v>November</v>
      </c>
      <c r="D905" s="13" t="str">
        <f t="shared" si="85"/>
        <v>2027</v>
      </c>
      <c r="E905" t="s">
        <v>403</v>
      </c>
      <c r="F905" t="s">
        <v>38</v>
      </c>
      <c r="G905" t="s">
        <v>31</v>
      </c>
      <c r="H905" t="s">
        <v>44</v>
      </c>
      <c r="I905" t="s">
        <v>39</v>
      </c>
      <c r="J905" t="s">
        <v>40</v>
      </c>
      <c r="K905" s="5">
        <v>25</v>
      </c>
      <c r="L905" s="3">
        <v>55</v>
      </c>
      <c r="M905">
        <v>3</v>
      </c>
      <c r="N905">
        <v>25</v>
      </c>
      <c r="O905" s="3">
        <v>17</v>
      </c>
      <c r="P905" t="s">
        <v>54</v>
      </c>
      <c r="Q905">
        <v>4</v>
      </c>
      <c r="R905" t="s">
        <v>28</v>
      </c>
      <c r="S905" s="3">
        <f t="shared" si="86"/>
        <v>123.75</v>
      </c>
      <c r="T905" s="3">
        <f t="shared" si="87"/>
        <v>92</v>
      </c>
      <c r="U905" s="3">
        <f t="shared" si="88"/>
        <v>31.75</v>
      </c>
      <c r="V905" s="8">
        <f t="shared" si="89"/>
        <v>0.25656565656565655</v>
      </c>
    </row>
    <row r="906" spans="1:22" x14ac:dyDescent="0.3">
      <c r="A906" t="s">
        <v>1342</v>
      </c>
      <c r="B906" s="13">
        <v>46719</v>
      </c>
      <c r="C906" s="13" t="str">
        <f t="shared" si="84"/>
        <v>November</v>
      </c>
      <c r="D906" s="13" t="str">
        <f t="shared" si="85"/>
        <v>2027</v>
      </c>
      <c r="E906" t="s">
        <v>1335</v>
      </c>
      <c r="F906" t="s">
        <v>53</v>
      </c>
      <c r="G906" t="s">
        <v>71</v>
      </c>
      <c r="H906" t="s">
        <v>48</v>
      </c>
      <c r="I906" t="s">
        <v>39</v>
      </c>
      <c r="J906" t="s">
        <v>40</v>
      </c>
      <c r="K906" s="5">
        <v>25</v>
      </c>
      <c r="L906" s="3">
        <v>55</v>
      </c>
      <c r="M906">
        <v>3</v>
      </c>
      <c r="N906">
        <v>0</v>
      </c>
      <c r="O906" s="3">
        <v>14</v>
      </c>
      <c r="P906" t="s">
        <v>35</v>
      </c>
      <c r="Q906">
        <v>5</v>
      </c>
      <c r="R906" t="s">
        <v>28</v>
      </c>
      <c r="S906" s="3">
        <f t="shared" si="86"/>
        <v>165</v>
      </c>
      <c r="T906" s="3">
        <f t="shared" si="87"/>
        <v>89</v>
      </c>
      <c r="U906" s="3">
        <f t="shared" si="88"/>
        <v>76</v>
      </c>
      <c r="V906" s="8">
        <f t="shared" si="89"/>
        <v>0.46060606060606063</v>
      </c>
    </row>
    <row r="907" spans="1:22" x14ac:dyDescent="0.3">
      <c r="A907" t="s">
        <v>1343</v>
      </c>
      <c r="B907" s="13">
        <v>46720</v>
      </c>
      <c r="C907" s="13" t="str">
        <f t="shared" si="84"/>
        <v>November</v>
      </c>
      <c r="D907" s="13" t="str">
        <f t="shared" si="85"/>
        <v>2027</v>
      </c>
      <c r="E907" t="s">
        <v>96</v>
      </c>
      <c r="F907" t="s">
        <v>38</v>
      </c>
      <c r="G907" t="s">
        <v>71</v>
      </c>
      <c r="H907" t="s">
        <v>24</v>
      </c>
      <c r="I907" t="s">
        <v>173</v>
      </c>
      <c r="J907" t="s">
        <v>50</v>
      </c>
      <c r="K907" s="5">
        <v>30</v>
      </c>
      <c r="L907" s="3">
        <v>60</v>
      </c>
      <c r="M907">
        <v>8</v>
      </c>
      <c r="N907">
        <v>25</v>
      </c>
      <c r="O907" s="3">
        <v>11</v>
      </c>
      <c r="P907" t="s">
        <v>45</v>
      </c>
      <c r="Q907">
        <v>4</v>
      </c>
      <c r="R907" t="s">
        <v>28</v>
      </c>
      <c r="S907" s="3">
        <f t="shared" si="86"/>
        <v>360</v>
      </c>
      <c r="T907" s="3">
        <f t="shared" si="87"/>
        <v>251</v>
      </c>
      <c r="U907" s="3">
        <f t="shared" si="88"/>
        <v>109</v>
      </c>
      <c r="V907" s="8">
        <f t="shared" si="89"/>
        <v>0.30277777777777776</v>
      </c>
    </row>
    <row r="908" spans="1:22" x14ac:dyDescent="0.3">
      <c r="A908" t="s">
        <v>1344</v>
      </c>
      <c r="B908" s="13">
        <v>46721</v>
      </c>
      <c r="C908" s="13" t="str">
        <f t="shared" si="84"/>
        <v>November</v>
      </c>
      <c r="D908" s="13" t="str">
        <f t="shared" si="85"/>
        <v>2027</v>
      </c>
      <c r="E908" t="s">
        <v>943</v>
      </c>
      <c r="F908" t="s">
        <v>53</v>
      </c>
      <c r="G908" t="s">
        <v>71</v>
      </c>
      <c r="H908" t="s">
        <v>44</v>
      </c>
      <c r="I908" t="s">
        <v>85</v>
      </c>
      <c r="J908" t="s">
        <v>58</v>
      </c>
      <c r="K908" s="5">
        <v>20</v>
      </c>
      <c r="L908" s="3">
        <v>45</v>
      </c>
      <c r="M908">
        <v>4</v>
      </c>
      <c r="N908">
        <v>10</v>
      </c>
      <c r="O908" s="3">
        <v>6</v>
      </c>
      <c r="P908" t="s">
        <v>45</v>
      </c>
      <c r="Q908">
        <v>3</v>
      </c>
      <c r="R908" t="s">
        <v>28</v>
      </c>
      <c r="S908" s="3">
        <f t="shared" si="86"/>
        <v>162</v>
      </c>
      <c r="T908" s="3">
        <f t="shared" si="87"/>
        <v>86</v>
      </c>
      <c r="U908" s="3">
        <f t="shared" si="88"/>
        <v>76</v>
      </c>
      <c r="V908" s="8">
        <f t="shared" si="89"/>
        <v>0.46913580246913578</v>
      </c>
    </row>
    <row r="909" spans="1:22" x14ac:dyDescent="0.3">
      <c r="A909" t="s">
        <v>1345</v>
      </c>
      <c r="B909" s="13">
        <v>46722</v>
      </c>
      <c r="C909" s="13" t="str">
        <f t="shared" si="84"/>
        <v>December</v>
      </c>
      <c r="D909" s="13" t="str">
        <f t="shared" si="85"/>
        <v>2027</v>
      </c>
      <c r="E909" t="s">
        <v>1346</v>
      </c>
      <c r="F909" t="s">
        <v>22</v>
      </c>
      <c r="G909" t="s">
        <v>31</v>
      </c>
      <c r="H909" t="s">
        <v>48</v>
      </c>
      <c r="I909" t="s">
        <v>112</v>
      </c>
      <c r="J909" t="s">
        <v>58</v>
      </c>
      <c r="K909" s="5">
        <v>70</v>
      </c>
      <c r="L909" s="3">
        <v>110</v>
      </c>
      <c r="M909">
        <v>1</v>
      </c>
      <c r="N909">
        <v>15</v>
      </c>
      <c r="O909" s="3">
        <v>16</v>
      </c>
      <c r="P909" t="s">
        <v>45</v>
      </c>
      <c r="Q909">
        <v>7</v>
      </c>
      <c r="R909" t="s">
        <v>202</v>
      </c>
      <c r="S909" s="3">
        <f t="shared" si="86"/>
        <v>93.5</v>
      </c>
      <c r="T909" s="3">
        <f t="shared" si="87"/>
        <v>86</v>
      </c>
      <c r="U909" s="3">
        <f t="shared" si="88"/>
        <v>7.5</v>
      </c>
      <c r="V909" s="8">
        <f t="shared" si="89"/>
        <v>8.0213903743315509E-2</v>
      </c>
    </row>
    <row r="910" spans="1:22" x14ac:dyDescent="0.3">
      <c r="A910" t="s">
        <v>1347</v>
      </c>
      <c r="B910" s="13">
        <v>46723</v>
      </c>
      <c r="C910" s="13" t="str">
        <f t="shared" si="84"/>
        <v>December</v>
      </c>
      <c r="D910" s="13" t="str">
        <f t="shared" si="85"/>
        <v>2027</v>
      </c>
      <c r="E910" t="s">
        <v>598</v>
      </c>
      <c r="F910" t="s">
        <v>38</v>
      </c>
      <c r="G910" t="s">
        <v>43</v>
      </c>
      <c r="H910" t="s">
        <v>117</v>
      </c>
      <c r="I910" t="s">
        <v>82</v>
      </c>
      <c r="J910" t="s">
        <v>50</v>
      </c>
      <c r="K910" s="5">
        <v>15</v>
      </c>
      <c r="L910" s="3">
        <v>35</v>
      </c>
      <c r="M910">
        <v>7</v>
      </c>
      <c r="N910">
        <v>10</v>
      </c>
      <c r="O910" s="3">
        <v>5</v>
      </c>
      <c r="P910" t="s">
        <v>45</v>
      </c>
      <c r="Q910">
        <v>4</v>
      </c>
      <c r="R910" t="s">
        <v>28</v>
      </c>
      <c r="S910" s="3">
        <f t="shared" si="86"/>
        <v>220.5</v>
      </c>
      <c r="T910" s="3">
        <f t="shared" si="87"/>
        <v>110</v>
      </c>
      <c r="U910" s="3">
        <f t="shared" si="88"/>
        <v>110.5</v>
      </c>
      <c r="V910" s="8">
        <f t="shared" si="89"/>
        <v>0.50113378684807253</v>
      </c>
    </row>
    <row r="911" spans="1:22" x14ac:dyDescent="0.3">
      <c r="A911" t="s">
        <v>1348</v>
      </c>
      <c r="B911" s="13">
        <v>46724</v>
      </c>
      <c r="C911" s="13" t="str">
        <f t="shared" si="84"/>
        <v>December</v>
      </c>
      <c r="D911" s="13" t="str">
        <f t="shared" si="85"/>
        <v>2027</v>
      </c>
      <c r="E911" t="s">
        <v>376</v>
      </c>
      <c r="F911" t="s">
        <v>22</v>
      </c>
      <c r="G911" t="s">
        <v>43</v>
      </c>
      <c r="H911" t="s">
        <v>117</v>
      </c>
      <c r="I911" t="s">
        <v>65</v>
      </c>
      <c r="J911" t="s">
        <v>58</v>
      </c>
      <c r="K911" s="5">
        <v>120</v>
      </c>
      <c r="L911" s="3">
        <v>180</v>
      </c>
      <c r="M911">
        <v>3</v>
      </c>
      <c r="N911">
        <v>20</v>
      </c>
      <c r="O911" s="3">
        <v>7</v>
      </c>
      <c r="P911" t="s">
        <v>35</v>
      </c>
      <c r="Q911">
        <v>2</v>
      </c>
      <c r="R911" t="s">
        <v>202</v>
      </c>
      <c r="S911" s="3">
        <f t="shared" si="86"/>
        <v>432</v>
      </c>
      <c r="T911" s="3">
        <f t="shared" si="87"/>
        <v>367</v>
      </c>
      <c r="U911" s="3">
        <f t="shared" si="88"/>
        <v>65</v>
      </c>
      <c r="V911" s="8">
        <f t="shared" si="89"/>
        <v>0.15046296296296297</v>
      </c>
    </row>
    <row r="912" spans="1:22" x14ac:dyDescent="0.3">
      <c r="A912" t="s">
        <v>1349</v>
      </c>
      <c r="B912" s="13">
        <v>46725</v>
      </c>
      <c r="C912" s="13" t="str">
        <f t="shared" si="84"/>
        <v>December</v>
      </c>
      <c r="D912" s="13" t="str">
        <f t="shared" si="85"/>
        <v>2027</v>
      </c>
      <c r="E912" t="s">
        <v>1047</v>
      </c>
      <c r="F912" t="s">
        <v>22</v>
      </c>
      <c r="G912" t="s">
        <v>23</v>
      </c>
      <c r="H912" t="s">
        <v>44</v>
      </c>
      <c r="I912" t="s">
        <v>316</v>
      </c>
      <c r="J912" t="s">
        <v>40</v>
      </c>
      <c r="K912" s="5">
        <v>20</v>
      </c>
      <c r="L912" s="3">
        <v>50</v>
      </c>
      <c r="M912">
        <v>2</v>
      </c>
      <c r="N912">
        <v>10</v>
      </c>
      <c r="O912" s="3">
        <v>12</v>
      </c>
      <c r="P912" t="s">
        <v>27</v>
      </c>
      <c r="Q912">
        <v>4</v>
      </c>
      <c r="R912" t="s">
        <v>28</v>
      </c>
      <c r="S912" s="3">
        <f t="shared" si="86"/>
        <v>90</v>
      </c>
      <c r="T912" s="3">
        <f t="shared" si="87"/>
        <v>52</v>
      </c>
      <c r="U912" s="3">
        <f t="shared" si="88"/>
        <v>38</v>
      </c>
      <c r="V912" s="8">
        <f t="shared" si="89"/>
        <v>0.42222222222222222</v>
      </c>
    </row>
    <row r="913" spans="1:22" x14ac:dyDescent="0.3">
      <c r="A913" t="s">
        <v>1350</v>
      </c>
      <c r="B913" s="13">
        <v>46726</v>
      </c>
      <c r="C913" s="13" t="str">
        <f t="shared" si="84"/>
        <v>December</v>
      </c>
      <c r="D913" s="13" t="str">
        <f t="shared" si="85"/>
        <v>2027</v>
      </c>
      <c r="E913" t="s">
        <v>325</v>
      </c>
      <c r="F913" t="s">
        <v>38</v>
      </c>
      <c r="G913" t="s">
        <v>43</v>
      </c>
      <c r="H913" t="s">
        <v>117</v>
      </c>
      <c r="I913" t="s">
        <v>118</v>
      </c>
      <c r="J913" t="s">
        <v>34</v>
      </c>
      <c r="K913" s="5">
        <v>18</v>
      </c>
      <c r="L913" s="3">
        <v>45</v>
      </c>
      <c r="M913">
        <v>7</v>
      </c>
      <c r="N913">
        <v>10</v>
      </c>
      <c r="O913" s="3">
        <v>10</v>
      </c>
      <c r="P913" t="s">
        <v>54</v>
      </c>
      <c r="Q913">
        <v>3</v>
      </c>
      <c r="R913" t="s">
        <v>28</v>
      </c>
      <c r="S913" s="3">
        <f t="shared" si="86"/>
        <v>283.5</v>
      </c>
      <c r="T913" s="3">
        <f t="shared" si="87"/>
        <v>136</v>
      </c>
      <c r="U913" s="3">
        <f t="shared" si="88"/>
        <v>147.5</v>
      </c>
      <c r="V913" s="8">
        <f t="shared" si="89"/>
        <v>0.52028218694885364</v>
      </c>
    </row>
    <row r="914" spans="1:22" x14ac:dyDescent="0.3">
      <c r="A914" t="s">
        <v>1351</v>
      </c>
      <c r="B914" s="13">
        <v>46727</v>
      </c>
      <c r="C914" s="13" t="str">
        <f t="shared" si="84"/>
        <v>December</v>
      </c>
      <c r="D914" s="13" t="str">
        <f t="shared" si="85"/>
        <v>2027</v>
      </c>
      <c r="E914" t="s">
        <v>298</v>
      </c>
      <c r="F914" t="s">
        <v>22</v>
      </c>
      <c r="G914" t="s">
        <v>43</v>
      </c>
      <c r="H914" t="s">
        <v>48</v>
      </c>
      <c r="I914" t="s">
        <v>125</v>
      </c>
      <c r="J914" t="s">
        <v>50</v>
      </c>
      <c r="K914" s="5">
        <v>4</v>
      </c>
      <c r="L914" s="3">
        <v>15</v>
      </c>
      <c r="M914">
        <v>4</v>
      </c>
      <c r="N914">
        <v>20</v>
      </c>
      <c r="O914" s="3">
        <v>7</v>
      </c>
      <c r="P914" t="s">
        <v>27</v>
      </c>
      <c r="Q914">
        <v>3</v>
      </c>
      <c r="R914" t="s">
        <v>28</v>
      </c>
      <c r="S914" s="3">
        <f t="shared" si="86"/>
        <v>48</v>
      </c>
      <c r="T914" s="3">
        <f t="shared" si="87"/>
        <v>23</v>
      </c>
      <c r="U914" s="3">
        <f t="shared" si="88"/>
        <v>25</v>
      </c>
      <c r="V914" s="8">
        <f t="shared" si="89"/>
        <v>0.52083333333333337</v>
      </c>
    </row>
    <row r="915" spans="1:22" x14ac:dyDescent="0.3">
      <c r="A915" t="s">
        <v>1352</v>
      </c>
      <c r="B915" s="13">
        <v>46728</v>
      </c>
      <c r="C915" s="13" t="str">
        <f t="shared" si="84"/>
        <v>December</v>
      </c>
      <c r="D915" s="13" t="str">
        <f t="shared" si="85"/>
        <v>2027</v>
      </c>
      <c r="E915" t="s">
        <v>429</v>
      </c>
      <c r="F915" t="s">
        <v>22</v>
      </c>
      <c r="G915" t="s">
        <v>31</v>
      </c>
      <c r="H915" t="s">
        <v>64</v>
      </c>
      <c r="I915" t="s">
        <v>82</v>
      </c>
      <c r="J915" t="s">
        <v>50</v>
      </c>
      <c r="K915" s="5">
        <v>15</v>
      </c>
      <c r="L915" s="3">
        <v>35</v>
      </c>
      <c r="M915">
        <v>4</v>
      </c>
      <c r="N915">
        <v>15</v>
      </c>
      <c r="O915" s="3">
        <v>12</v>
      </c>
      <c r="P915" t="s">
        <v>54</v>
      </c>
      <c r="Q915">
        <v>5</v>
      </c>
      <c r="R915" t="s">
        <v>28</v>
      </c>
      <c r="S915" s="3">
        <f t="shared" si="86"/>
        <v>119</v>
      </c>
      <c r="T915" s="3">
        <f t="shared" si="87"/>
        <v>72</v>
      </c>
      <c r="U915" s="3">
        <f t="shared" si="88"/>
        <v>47</v>
      </c>
      <c r="V915" s="8">
        <f t="shared" si="89"/>
        <v>0.3949579831932773</v>
      </c>
    </row>
    <row r="916" spans="1:22" x14ac:dyDescent="0.3">
      <c r="A916" t="s">
        <v>1353</v>
      </c>
      <c r="B916" s="13">
        <v>46729</v>
      </c>
      <c r="C916" s="13" t="str">
        <f t="shared" si="84"/>
        <v>December</v>
      </c>
      <c r="D916" s="13" t="str">
        <f t="shared" si="85"/>
        <v>2027</v>
      </c>
      <c r="E916" t="s">
        <v>528</v>
      </c>
      <c r="F916" t="s">
        <v>22</v>
      </c>
      <c r="G916" t="s">
        <v>23</v>
      </c>
      <c r="H916" t="s">
        <v>64</v>
      </c>
      <c r="I916" t="s">
        <v>57</v>
      </c>
      <c r="J916" t="s">
        <v>58</v>
      </c>
      <c r="K916" s="5">
        <v>450</v>
      </c>
      <c r="L916" s="3">
        <v>620</v>
      </c>
      <c r="M916">
        <v>1</v>
      </c>
      <c r="N916">
        <v>5</v>
      </c>
      <c r="O916" s="3">
        <v>11</v>
      </c>
      <c r="P916" t="s">
        <v>45</v>
      </c>
      <c r="Q916">
        <v>2</v>
      </c>
      <c r="R916" t="s">
        <v>28</v>
      </c>
      <c r="S916" s="3">
        <f t="shared" si="86"/>
        <v>589</v>
      </c>
      <c r="T916" s="3">
        <f t="shared" si="87"/>
        <v>461</v>
      </c>
      <c r="U916" s="3">
        <f t="shared" si="88"/>
        <v>128</v>
      </c>
      <c r="V916" s="8">
        <f t="shared" si="89"/>
        <v>0.21731748726655348</v>
      </c>
    </row>
    <row r="917" spans="1:22" x14ac:dyDescent="0.3">
      <c r="A917" t="s">
        <v>1354</v>
      </c>
      <c r="B917" s="13">
        <v>46730</v>
      </c>
      <c r="C917" s="13" t="str">
        <f t="shared" si="84"/>
        <v>December</v>
      </c>
      <c r="D917" s="13" t="str">
        <f t="shared" si="85"/>
        <v>2027</v>
      </c>
      <c r="E917" t="s">
        <v>263</v>
      </c>
      <c r="F917" t="s">
        <v>38</v>
      </c>
      <c r="G917" t="s">
        <v>43</v>
      </c>
      <c r="H917" t="s">
        <v>97</v>
      </c>
      <c r="I917" t="s">
        <v>146</v>
      </c>
      <c r="J917" t="s">
        <v>26</v>
      </c>
      <c r="K917" s="5">
        <v>50</v>
      </c>
      <c r="L917" s="3">
        <v>95</v>
      </c>
      <c r="M917">
        <v>8</v>
      </c>
      <c r="N917">
        <v>15</v>
      </c>
      <c r="O917" s="3">
        <v>9</v>
      </c>
      <c r="P917" t="s">
        <v>27</v>
      </c>
      <c r="Q917">
        <v>4</v>
      </c>
      <c r="R917" t="s">
        <v>28</v>
      </c>
      <c r="S917" s="3">
        <f t="shared" si="86"/>
        <v>646</v>
      </c>
      <c r="T917" s="3">
        <f t="shared" si="87"/>
        <v>409</v>
      </c>
      <c r="U917" s="3">
        <f t="shared" si="88"/>
        <v>237</v>
      </c>
      <c r="V917" s="8">
        <f t="shared" si="89"/>
        <v>0.36687306501547989</v>
      </c>
    </row>
    <row r="918" spans="1:22" x14ac:dyDescent="0.3">
      <c r="A918" t="s">
        <v>1355</v>
      </c>
      <c r="B918" s="13">
        <v>46731</v>
      </c>
      <c r="C918" s="13" t="str">
        <f t="shared" si="84"/>
        <v>December</v>
      </c>
      <c r="D918" s="13" t="str">
        <f t="shared" si="85"/>
        <v>2027</v>
      </c>
      <c r="E918" t="s">
        <v>596</v>
      </c>
      <c r="F918" t="s">
        <v>38</v>
      </c>
      <c r="G918" t="s">
        <v>31</v>
      </c>
      <c r="H918" t="s">
        <v>68</v>
      </c>
      <c r="I918" t="s">
        <v>49</v>
      </c>
      <c r="J918" t="s">
        <v>50</v>
      </c>
      <c r="K918" s="5">
        <v>45</v>
      </c>
      <c r="L918" s="3">
        <v>90</v>
      </c>
      <c r="M918">
        <v>2</v>
      </c>
      <c r="N918">
        <v>20</v>
      </c>
      <c r="O918" s="3">
        <v>14</v>
      </c>
      <c r="P918" t="s">
        <v>54</v>
      </c>
      <c r="Q918">
        <v>4</v>
      </c>
      <c r="R918" t="s">
        <v>28</v>
      </c>
      <c r="S918" s="3">
        <f t="shared" si="86"/>
        <v>144</v>
      </c>
      <c r="T918" s="3">
        <f t="shared" si="87"/>
        <v>104</v>
      </c>
      <c r="U918" s="3">
        <f t="shared" si="88"/>
        <v>40</v>
      </c>
      <c r="V918" s="8">
        <f t="shared" si="89"/>
        <v>0.27777777777777779</v>
      </c>
    </row>
    <row r="919" spans="1:22" x14ac:dyDescent="0.3">
      <c r="A919" t="s">
        <v>1356</v>
      </c>
      <c r="B919" s="13">
        <v>46732</v>
      </c>
      <c r="C919" s="13" t="str">
        <f t="shared" si="84"/>
        <v>December</v>
      </c>
      <c r="D919" s="13" t="str">
        <f t="shared" si="85"/>
        <v>2027</v>
      </c>
      <c r="E919" t="s">
        <v>1213</v>
      </c>
      <c r="F919" t="s">
        <v>38</v>
      </c>
      <c r="G919" t="s">
        <v>43</v>
      </c>
      <c r="H919" t="s">
        <v>97</v>
      </c>
      <c r="I919" t="s">
        <v>39</v>
      </c>
      <c r="J919" t="s">
        <v>40</v>
      </c>
      <c r="K919" s="5">
        <v>25</v>
      </c>
      <c r="L919" s="3">
        <v>55</v>
      </c>
      <c r="M919">
        <v>6</v>
      </c>
      <c r="N919">
        <v>20</v>
      </c>
      <c r="O919" s="3">
        <v>5</v>
      </c>
      <c r="P919" t="s">
        <v>45</v>
      </c>
      <c r="Q919">
        <v>2</v>
      </c>
      <c r="R919" t="s">
        <v>28</v>
      </c>
      <c r="S919" s="3">
        <f t="shared" si="86"/>
        <v>264</v>
      </c>
      <c r="T919" s="3">
        <f t="shared" si="87"/>
        <v>155</v>
      </c>
      <c r="U919" s="3">
        <f t="shared" si="88"/>
        <v>109</v>
      </c>
      <c r="V919" s="8">
        <f t="shared" si="89"/>
        <v>0.4128787878787879</v>
      </c>
    </row>
    <row r="920" spans="1:22" x14ac:dyDescent="0.3">
      <c r="A920" t="s">
        <v>1357</v>
      </c>
      <c r="B920" s="13">
        <v>46733</v>
      </c>
      <c r="C920" s="13" t="str">
        <f t="shared" si="84"/>
        <v>December</v>
      </c>
      <c r="D920" s="13" t="str">
        <f t="shared" si="85"/>
        <v>2027</v>
      </c>
      <c r="E920" t="s">
        <v>194</v>
      </c>
      <c r="F920" t="s">
        <v>22</v>
      </c>
      <c r="G920" t="s">
        <v>31</v>
      </c>
      <c r="H920" t="s">
        <v>68</v>
      </c>
      <c r="I920" t="s">
        <v>154</v>
      </c>
      <c r="J920" t="s">
        <v>40</v>
      </c>
      <c r="K920" s="5">
        <v>10</v>
      </c>
      <c r="L920" s="3">
        <v>25</v>
      </c>
      <c r="M920">
        <v>4</v>
      </c>
      <c r="N920">
        <v>10</v>
      </c>
      <c r="O920" s="3">
        <v>17</v>
      </c>
      <c r="P920" t="s">
        <v>54</v>
      </c>
      <c r="Q920">
        <v>7</v>
      </c>
      <c r="R920" t="s">
        <v>28</v>
      </c>
      <c r="S920" s="3">
        <f t="shared" si="86"/>
        <v>90</v>
      </c>
      <c r="T920" s="3">
        <f t="shared" si="87"/>
        <v>57</v>
      </c>
      <c r="U920" s="3">
        <f t="shared" si="88"/>
        <v>33</v>
      </c>
      <c r="V920" s="8">
        <f t="shared" si="89"/>
        <v>0.36666666666666664</v>
      </c>
    </row>
    <row r="921" spans="1:22" x14ac:dyDescent="0.3">
      <c r="A921" t="s">
        <v>1358</v>
      </c>
      <c r="B921" s="13">
        <v>46734</v>
      </c>
      <c r="C921" s="13" t="str">
        <f t="shared" si="84"/>
        <v>December</v>
      </c>
      <c r="D921" s="13" t="str">
        <f t="shared" si="85"/>
        <v>2027</v>
      </c>
      <c r="E921" t="s">
        <v>499</v>
      </c>
      <c r="F921" t="s">
        <v>22</v>
      </c>
      <c r="G921" t="s">
        <v>43</v>
      </c>
      <c r="H921" t="s">
        <v>44</v>
      </c>
      <c r="I921" t="s">
        <v>105</v>
      </c>
      <c r="J921" t="s">
        <v>40</v>
      </c>
      <c r="K921" s="5">
        <v>40</v>
      </c>
      <c r="L921" s="3">
        <v>85</v>
      </c>
      <c r="M921">
        <v>1</v>
      </c>
      <c r="N921">
        <v>5</v>
      </c>
      <c r="O921" s="3">
        <v>7</v>
      </c>
      <c r="P921" t="s">
        <v>54</v>
      </c>
      <c r="Q921">
        <v>3</v>
      </c>
      <c r="R921" t="s">
        <v>28</v>
      </c>
      <c r="S921" s="3">
        <f t="shared" si="86"/>
        <v>80.75</v>
      </c>
      <c r="T921" s="3">
        <f t="shared" si="87"/>
        <v>47</v>
      </c>
      <c r="U921" s="3">
        <f t="shared" si="88"/>
        <v>33.75</v>
      </c>
      <c r="V921" s="8">
        <f t="shared" si="89"/>
        <v>0.41795665634674922</v>
      </c>
    </row>
    <row r="922" spans="1:22" x14ac:dyDescent="0.3">
      <c r="A922" t="s">
        <v>1359</v>
      </c>
      <c r="B922" s="13">
        <v>46735</v>
      </c>
      <c r="C922" s="13" t="str">
        <f t="shared" si="84"/>
        <v>December</v>
      </c>
      <c r="D922" s="13" t="str">
        <f t="shared" si="85"/>
        <v>2027</v>
      </c>
      <c r="E922" t="s">
        <v>902</v>
      </c>
      <c r="F922" t="s">
        <v>22</v>
      </c>
      <c r="G922" t="s">
        <v>31</v>
      </c>
      <c r="H922" t="s">
        <v>81</v>
      </c>
      <c r="I922" t="s">
        <v>135</v>
      </c>
      <c r="J922" t="s">
        <v>34</v>
      </c>
      <c r="K922" s="5">
        <v>5</v>
      </c>
      <c r="L922" s="3">
        <v>15</v>
      </c>
      <c r="M922">
        <v>4</v>
      </c>
      <c r="N922">
        <v>15</v>
      </c>
      <c r="O922" s="3">
        <v>18</v>
      </c>
      <c r="P922" t="s">
        <v>35</v>
      </c>
      <c r="Q922">
        <v>7</v>
      </c>
      <c r="R922" t="s">
        <v>28</v>
      </c>
      <c r="S922" s="3">
        <f t="shared" si="86"/>
        <v>51</v>
      </c>
      <c r="T922" s="3">
        <f t="shared" si="87"/>
        <v>38</v>
      </c>
      <c r="U922" s="3">
        <f t="shared" si="88"/>
        <v>13</v>
      </c>
      <c r="V922" s="8">
        <f t="shared" si="89"/>
        <v>0.25490196078431371</v>
      </c>
    </row>
    <row r="923" spans="1:22" x14ac:dyDescent="0.3">
      <c r="A923" t="s">
        <v>1360</v>
      </c>
      <c r="B923" s="13">
        <v>46736</v>
      </c>
      <c r="C923" s="13" t="str">
        <f t="shared" si="84"/>
        <v>December</v>
      </c>
      <c r="D923" s="13" t="str">
        <f t="shared" si="85"/>
        <v>2027</v>
      </c>
      <c r="E923" t="s">
        <v>429</v>
      </c>
      <c r="F923" t="s">
        <v>38</v>
      </c>
      <c r="G923" t="s">
        <v>23</v>
      </c>
      <c r="H923" t="s">
        <v>117</v>
      </c>
      <c r="I923" t="s">
        <v>65</v>
      </c>
      <c r="J923" t="s">
        <v>58</v>
      </c>
      <c r="K923" s="5">
        <v>120</v>
      </c>
      <c r="L923" s="3">
        <v>180</v>
      </c>
      <c r="M923">
        <v>4</v>
      </c>
      <c r="N923">
        <v>25</v>
      </c>
      <c r="O923" s="3">
        <v>7</v>
      </c>
      <c r="P923" t="s">
        <v>27</v>
      </c>
      <c r="Q923">
        <v>5</v>
      </c>
      <c r="R923" t="s">
        <v>28</v>
      </c>
      <c r="S923" s="3">
        <f t="shared" si="86"/>
        <v>540</v>
      </c>
      <c r="T923" s="3">
        <f t="shared" si="87"/>
        <v>487</v>
      </c>
      <c r="U923" s="3">
        <f t="shared" si="88"/>
        <v>53</v>
      </c>
      <c r="V923" s="8">
        <f t="shared" si="89"/>
        <v>9.8148148148148151E-2</v>
      </c>
    </row>
    <row r="924" spans="1:22" x14ac:dyDescent="0.3">
      <c r="A924" t="s">
        <v>1361</v>
      </c>
      <c r="B924" s="13">
        <v>46737</v>
      </c>
      <c r="C924" s="13" t="str">
        <f t="shared" si="84"/>
        <v>December</v>
      </c>
      <c r="D924" s="13" t="str">
        <f t="shared" si="85"/>
        <v>2027</v>
      </c>
      <c r="E924" t="s">
        <v>211</v>
      </c>
      <c r="F924" t="s">
        <v>53</v>
      </c>
      <c r="G924" t="s">
        <v>71</v>
      </c>
      <c r="H924" t="s">
        <v>64</v>
      </c>
      <c r="I924" t="s">
        <v>57</v>
      </c>
      <c r="J924" t="s">
        <v>58</v>
      </c>
      <c r="K924" s="5">
        <v>450</v>
      </c>
      <c r="L924" s="3">
        <v>620</v>
      </c>
      <c r="M924">
        <v>3</v>
      </c>
      <c r="N924">
        <v>20</v>
      </c>
      <c r="O924" s="3">
        <v>8</v>
      </c>
      <c r="P924" t="s">
        <v>45</v>
      </c>
      <c r="Q924">
        <v>5</v>
      </c>
      <c r="R924" t="s">
        <v>28</v>
      </c>
      <c r="S924" s="3">
        <f t="shared" si="86"/>
        <v>1488</v>
      </c>
      <c r="T924" s="3">
        <f t="shared" si="87"/>
        <v>1358</v>
      </c>
      <c r="U924" s="3">
        <f t="shared" si="88"/>
        <v>130</v>
      </c>
      <c r="V924" s="8">
        <f t="shared" si="89"/>
        <v>8.7365591397849468E-2</v>
      </c>
    </row>
    <row r="925" spans="1:22" x14ac:dyDescent="0.3">
      <c r="A925" t="s">
        <v>1362</v>
      </c>
      <c r="B925" s="13">
        <v>46738</v>
      </c>
      <c r="C925" s="13" t="str">
        <f t="shared" si="84"/>
        <v>December</v>
      </c>
      <c r="D925" s="13" t="str">
        <f t="shared" si="85"/>
        <v>2027</v>
      </c>
      <c r="E925" t="s">
        <v>937</v>
      </c>
      <c r="F925" t="s">
        <v>53</v>
      </c>
      <c r="G925" t="s">
        <v>23</v>
      </c>
      <c r="H925" t="s">
        <v>68</v>
      </c>
      <c r="I925" t="s">
        <v>118</v>
      </c>
      <c r="J925" t="s">
        <v>34</v>
      </c>
      <c r="K925" s="5">
        <v>18</v>
      </c>
      <c r="L925" s="3">
        <v>45</v>
      </c>
      <c r="M925">
        <v>1</v>
      </c>
      <c r="N925">
        <v>5</v>
      </c>
      <c r="O925" s="3">
        <v>6</v>
      </c>
      <c r="P925" t="s">
        <v>35</v>
      </c>
      <c r="Q925">
        <v>2</v>
      </c>
      <c r="R925" t="s">
        <v>28</v>
      </c>
      <c r="S925" s="3">
        <f t="shared" si="86"/>
        <v>42.75</v>
      </c>
      <c r="T925" s="3">
        <f t="shared" si="87"/>
        <v>24</v>
      </c>
      <c r="U925" s="3">
        <f t="shared" si="88"/>
        <v>18.75</v>
      </c>
      <c r="V925" s="8">
        <f t="shared" si="89"/>
        <v>0.43859649122807015</v>
      </c>
    </row>
    <row r="926" spans="1:22" x14ac:dyDescent="0.3">
      <c r="A926" t="s">
        <v>1363</v>
      </c>
      <c r="B926" s="13">
        <v>46739</v>
      </c>
      <c r="C926" s="13" t="str">
        <f t="shared" si="84"/>
        <v>December</v>
      </c>
      <c r="D926" s="13" t="str">
        <f t="shared" si="85"/>
        <v>2027</v>
      </c>
      <c r="E926" t="s">
        <v>482</v>
      </c>
      <c r="F926" t="s">
        <v>22</v>
      </c>
      <c r="G926" t="s">
        <v>71</v>
      </c>
      <c r="H926" t="s">
        <v>68</v>
      </c>
      <c r="I926" t="s">
        <v>65</v>
      </c>
      <c r="J926" t="s">
        <v>58</v>
      </c>
      <c r="K926" s="5">
        <v>120</v>
      </c>
      <c r="L926" s="3">
        <v>180</v>
      </c>
      <c r="M926">
        <v>2</v>
      </c>
      <c r="N926">
        <v>15</v>
      </c>
      <c r="O926" s="3">
        <v>15</v>
      </c>
      <c r="P926" t="s">
        <v>54</v>
      </c>
      <c r="Q926">
        <v>3</v>
      </c>
      <c r="R926" t="s">
        <v>28</v>
      </c>
      <c r="S926" s="3">
        <f t="shared" si="86"/>
        <v>306</v>
      </c>
      <c r="T926" s="3">
        <f t="shared" si="87"/>
        <v>255</v>
      </c>
      <c r="U926" s="3">
        <f t="shared" si="88"/>
        <v>51</v>
      </c>
      <c r="V926" s="8">
        <f t="shared" si="89"/>
        <v>0.16666666666666666</v>
      </c>
    </row>
    <row r="927" spans="1:22" x14ac:dyDescent="0.3">
      <c r="A927" t="s">
        <v>1364</v>
      </c>
      <c r="B927" s="13">
        <v>46740</v>
      </c>
      <c r="C927" s="13" t="str">
        <f t="shared" si="84"/>
        <v>December</v>
      </c>
      <c r="D927" s="13" t="str">
        <f t="shared" si="85"/>
        <v>2027</v>
      </c>
      <c r="E927" t="s">
        <v>364</v>
      </c>
      <c r="F927" t="s">
        <v>22</v>
      </c>
      <c r="G927" t="s">
        <v>43</v>
      </c>
      <c r="H927" t="s">
        <v>24</v>
      </c>
      <c r="I927" t="s">
        <v>132</v>
      </c>
      <c r="J927" t="s">
        <v>40</v>
      </c>
      <c r="K927" s="5">
        <v>18</v>
      </c>
      <c r="L927" s="3">
        <v>40</v>
      </c>
      <c r="M927">
        <v>2</v>
      </c>
      <c r="N927">
        <v>15</v>
      </c>
      <c r="O927" s="3">
        <v>7</v>
      </c>
      <c r="P927" t="s">
        <v>35</v>
      </c>
      <c r="Q927">
        <v>3</v>
      </c>
      <c r="R927" t="s">
        <v>28</v>
      </c>
      <c r="S927" s="3">
        <f t="shared" si="86"/>
        <v>68</v>
      </c>
      <c r="T927" s="3">
        <f t="shared" si="87"/>
        <v>43</v>
      </c>
      <c r="U927" s="3">
        <f t="shared" si="88"/>
        <v>25</v>
      </c>
      <c r="V927" s="8">
        <f t="shared" si="89"/>
        <v>0.36764705882352944</v>
      </c>
    </row>
    <row r="928" spans="1:22" x14ac:dyDescent="0.3">
      <c r="A928" t="s">
        <v>1365</v>
      </c>
      <c r="B928" s="13">
        <v>46741</v>
      </c>
      <c r="C928" s="13" t="str">
        <f t="shared" si="84"/>
        <v>December</v>
      </c>
      <c r="D928" s="13" t="str">
        <f t="shared" si="85"/>
        <v>2027</v>
      </c>
      <c r="E928" t="s">
        <v>336</v>
      </c>
      <c r="F928" t="s">
        <v>22</v>
      </c>
      <c r="G928" t="s">
        <v>31</v>
      </c>
      <c r="H928" t="s">
        <v>68</v>
      </c>
      <c r="I928" t="s">
        <v>103</v>
      </c>
      <c r="J928" t="s">
        <v>26</v>
      </c>
      <c r="K928" s="5">
        <v>20</v>
      </c>
      <c r="L928" s="3">
        <v>45</v>
      </c>
      <c r="M928">
        <v>1</v>
      </c>
      <c r="N928">
        <v>20</v>
      </c>
      <c r="O928" s="3">
        <v>14</v>
      </c>
      <c r="P928" t="s">
        <v>54</v>
      </c>
      <c r="Q928">
        <v>7</v>
      </c>
      <c r="R928" t="s">
        <v>28</v>
      </c>
      <c r="S928" s="3">
        <f t="shared" si="86"/>
        <v>36</v>
      </c>
      <c r="T928" s="3">
        <f t="shared" si="87"/>
        <v>34</v>
      </c>
      <c r="U928" s="3">
        <f t="shared" si="88"/>
        <v>2</v>
      </c>
      <c r="V928" s="8">
        <f t="shared" si="89"/>
        <v>5.5555555555555552E-2</v>
      </c>
    </row>
    <row r="929" spans="1:22" x14ac:dyDescent="0.3">
      <c r="A929" t="s">
        <v>1366</v>
      </c>
      <c r="B929" s="13">
        <v>46742</v>
      </c>
      <c r="C929" s="13" t="str">
        <f t="shared" si="84"/>
        <v>December</v>
      </c>
      <c r="D929" s="13" t="str">
        <f t="shared" si="85"/>
        <v>2027</v>
      </c>
      <c r="E929" t="s">
        <v>896</v>
      </c>
      <c r="F929" t="s">
        <v>22</v>
      </c>
      <c r="G929" t="s">
        <v>43</v>
      </c>
      <c r="H929" t="s">
        <v>81</v>
      </c>
      <c r="I929" t="s">
        <v>98</v>
      </c>
      <c r="J929" t="s">
        <v>26</v>
      </c>
      <c r="K929" s="5">
        <v>100</v>
      </c>
      <c r="L929" s="3">
        <v>170</v>
      </c>
      <c r="M929">
        <v>1</v>
      </c>
      <c r="N929">
        <v>10</v>
      </c>
      <c r="O929" s="3">
        <v>14</v>
      </c>
      <c r="P929" t="s">
        <v>35</v>
      </c>
      <c r="Q929">
        <v>5</v>
      </c>
      <c r="R929" t="s">
        <v>28</v>
      </c>
      <c r="S929" s="3">
        <f t="shared" si="86"/>
        <v>153</v>
      </c>
      <c r="T929" s="3">
        <f t="shared" si="87"/>
        <v>114</v>
      </c>
      <c r="U929" s="3">
        <f t="shared" si="88"/>
        <v>39</v>
      </c>
      <c r="V929" s="8">
        <f t="shared" si="89"/>
        <v>0.25490196078431371</v>
      </c>
    </row>
    <row r="930" spans="1:22" x14ac:dyDescent="0.3">
      <c r="A930" t="s">
        <v>1367</v>
      </c>
      <c r="B930" s="13">
        <v>46743</v>
      </c>
      <c r="C930" s="13" t="str">
        <f t="shared" si="84"/>
        <v>December</v>
      </c>
      <c r="D930" s="13" t="str">
        <f t="shared" si="85"/>
        <v>2027</v>
      </c>
      <c r="E930" t="s">
        <v>179</v>
      </c>
      <c r="F930" t="s">
        <v>22</v>
      </c>
      <c r="G930" t="s">
        <v>71</v>
      </c>
      <c r="H930" t="s">
        <v>117</v>
      </c>
      <c r="I930" t="s">
        <v>118</v>
      </c>
      <c r="J930" t="s">
        <v>34</v>
      </c>
      <c r="K930" s="5">
        <v>18</v>
      </c>
      <c r="L930" s="3">
        <v>45</v>
      </c>
      <c r="M930">
        <v>3</v>
      </c>
      <c r="N930">
        <v>20</v>
      </c>
      <c r="O930" s="3">
        <v>8</v>
      </c>
      <c r="P930" t="s">
        <v>54</v>
      </c>
      <c r="Q930">
        <v>5</v>
      </c>
      <c r="R930" t="s">
        <v>28</v>
      </c>
      <c r="S930" s="3">
        <f t="shared" si="86"/>
        <v>108</v>
      </c>
      <c r="T930" s="3">
        <f t="shared" si="87"/>
        <v>62</v>
      </c>
      <c r="U930" s="3">
        <f t="shared" si="88"/>
        <v>46</v>
      </c>
      <c r="V930" s="8">
        <f t="shared" si="89"/>
        <v>0.42592592592592593</v>
      </c>
    </row>
    <row r="931" spans="1:22" x14ac:dyDescent="0.3">
      <c r="A931" t="s">
        <v>1368</v>
      </c>
      <c r="B931" s="13">
        <v>46744</v>
      </c>
      <c r="C931" s="13" t="str">
        <f t="shared" si="84"/>
        <v>December</v>
      </c>
      <c r="D931" s="13" t="str">
        <f t="shared" si="85"/>
        <v>2027</v>
      </c>
      <c r="E931" t="s">
        <v>568</v>
      </c>
      <c r="F931" t="s">
        <v>22</v>
      </c>
      <c r="G931" t="s">
        <v>43</v>
      </c>
      <c r="H931" t="s">
        <v>48</v>
      </c>
      <c r="I931" t="s">
        <v>25</v>
      </c>
      <c r="J931" t="s">
        <v>26</v>
      </c>
      <c r="K931" s="5">
        <v>35</v>
      </c>
      <c r="L931" s="3">
        <v>70</v>
      </c>
      <c r="M931">
        <v>3</v>
      </c>
      <c r="N931">
        <v>5</v>
      </c>
      <c r="O931" s="3">
        <v>11</v>
      </c>
      <c r="P931" t="s">
        <v>45</v>
      </c>
      <c r="Q931">
        <v>5</v>
      </c>
      <c r="R931" t="s">
        <v>28</v>
      </c>
      <c r="S931" s="3">
        <f t="shared" si="86"/>
        <v>199.5</v>
      </c>
      <c r="T931" s="3">
        <f t="shared" si="87"/>
        <v>116</v>
      </c>
      <c r="U931" s="3">
        <f t="shared" si="88"/>
        <v>83.5</v>
      </c>
      <c r="V931" s="8">
        <f t="shared" si="89"/>
        <v>0.41854636591478694</v>
      </c>
    </row>
    <row r="932" spans="1:22" x14ac:dyDescent="0.3">
      <c r="A932" t="s">
        <v>1369</v>
      </c>
      <c r="B932" s="13">
        <v>46745</v>
      </c>
      <c r="C932" s="13" t="str">
        <f t="shared" si="84"/>
        <v>December</v>
      </c>
      <c r="D932" s="13" t="str">
        <f t="shared" si="85"/>
        <v>2027</v>
      </c>
      <c r="E932" t="s">
        <v>265</v>
      </c>
      <c r="F932" t="s">
        <v>22</v>
      </c>
      <c r="G932" t="s">
        <v>43</v>
      </c>
      <c r="H932" t="s">
        <v>48</v>
      </c>
      <c r="I932" t="s">
        <v>39</v>
      </c>
      <c r="J932" t="s">
        <v>40</v>
      </c>
      <c r="K932" s="5">
        <v>25</v>
      </c>
      <c r="L932" s="3">
        <v>55</v>
      </c>
      <c r="M932">
        <v>2</v>
      </c>
      <c r="N932">
        <v>10</v>
      </c>
      <c r="O932" s="3">
        <v>5</v>
      </c>
      <c r="P932" t="s">
        <v>54</v>
      </c>
      <c r="Q932">
        <v>3</v>
      </c>
      <c r="R932" t="s">
        <v>28</v>
      </c>
      <c r="S932" s="3">
        <f t="shared" si="86"/>
        <v>99</v>
      </c>
      <c r="T932" s="3">
        <f t="shared" si="87"/>
        <v>55</v>
      </c>
      <c r="U932" s="3">
        <f t="shared" si="88"/>
        <v>44</v>
      </c>
      <c r="V932" s="8">
        <f t="shared" si="89"/>
        <v>0.44444444444444442</v>
      </c>
    </row>
    <row r="933" spans="1:22" x14ac:dyDescent="0.3">
      <c r="A933" t="s">
        <v>1370</v>
      </c>
      <c r="B933" s="13">
        <v>46746</v>
      </c>
      <c r="C933" s="13" t="str">
        <f t="shared" si="84"/>
        <v>December</v>
      </c>
      <c r="D933" s="13" t="str">
        <f t="shared" si="85"/>
        <v>2027</v>
      </c>
      <c r="E933" t="s">
        <v>499</v>
      </c>
      <c r="F933" t="s">
        <v>22</v>
      </c>
      <c r="G933" t="s">
        <v>71</v>
      </c>
      <c r="H933" t="s">
        <v>44</v>
      </c>
      <c r="I933" t="s">
        <v>152</v>
      </c>
      <c r="J933" t="s">
        <v>58</v>
      </c>
      <c r="K933" s="5">
        <v>45</v>
      </c>
      <c r="L933" s="3">
        <v>80</v>
      </c>
      <c r="M933">
        <v>3</v>
      </c>
      <c r="N933">
        <v>15</v>
      </c>
      <c r="O933" s="3">
        <v>8</v>
      </c>
      <c r="P933" t="s">
        <v>54</v>
      </c>
      <c r="Q933">
        <v>3</v>
      </c>
      <c r="R933" t="s">
        <v>28</v>
      </c>
      <c r="S933" s="3">
        <f t="shared" si="86"/>
        <v>204</v>
      </c>
      <c r="T933" s="3">
        <f t="shared" si="87"/>
        <v>143</v>
      </c>
      <c r="U933" s="3">
        <f t="shared" si="88"/>
        <v>61</v>
      </c>
      <c r="V933" s="8">
        <f t="shared" si="89"/>
        <v>0.29901960784313725</v>
      </c>
    </row>
    <row r="934" spans="1:22" x14ac:dyDescent="0.3">
      <c r="A934" t="s">
        <v>1371</v>
      </c>
      <c r="B934" s="13">
        <v>46747</v>
      </c>
      <c r="C934" s="13" t="str">
        <f t="shared" si="84"/>
        <v>December</v>
      </c>
      <c r="D934" s="13" t="str">
        <f t="shared" si="85"/>
        <v>2027</v>
      </c>
      <c r="E934" t="s">
        <v>788</v>
      </c>
      <c r="F934" t="s">
        <v>38</v>
      </c>
      <c r="G934" t="s">
        <v>23</v>
      </c>
      <c r="H934" t="s">
        <v>44</v>
      </c>
      <c r="I934" t="s">
        <v>135</v>
      </c>
      <c r="J934" t="s">
        <v>34</v>
      </c>
      <c r="K934" s="5">
        <v>5</v>
      </c>
      <c r="L934" s="3">
        <v>15</v>
      </c>
      <c r="M934">
        <v>8</v>
      </c>
      <c r="N934">
        <v>5</v>
      </c>
      <c r="O934" s="3">
        <v>9</v>
      </c>
      <c r="P934" t="s">
        <v>35</v>
      </c>
      <c r="Q934">
        <v>4</v>
      </c>
      <c r="R934" t="s">
        <v>28</v>
      </c>
      <c r="S934" s="3">
        <f t="shared" si="86"/>
        <v>114</v>
      </c>
      <c r="T934" s="3">
        <f t="shared" si="87"/>
        <v>49</v>
      </c>
      <c r="U934" s="3">
        <f t="shared" si="88"/>
        <v>65</v>
      </c>
      <c r="V934" s="8">
        <f t="shared" si="89"/>
        <v>0.57017543859649122</v>
      </c>
    </row>
    <row r="935" spans="1:22" x14ac:dyDescent="0.3">
      <c r="A935" t="s">
        <v>1372</v>
      </c>
      <c r="B935" s="13">
        <v>46748</v>
      </c>
      <c r="C935" s="13" t="str">
        <f t="shared" si="84"/>
        <v>December</v>
      </c>
      <c r="D935" s="13" t="str">
        <f t="shared" si="85"/>
        <v>2027</v>
      </c>
      <c r="E935" t="s">
        <v>904</v>
      </c>
      <c r="F935" t="s">
        <v>53</v>
      </c>
      <c r="G935" t="s">
        <v>31</v>
      </c>
      <c r="H935" t="s">
        <v>64</v>
      </c>
      <c r="I935" t="s">
        <v>98</v>
      </c>
      <c r="J935" t="s">
        <v>26</v>
      </c>
      <c r="K935" s="5">
        <v>100</v>
      </c>
      <c r="L935" s="3">
        <v>170</v>
      </c>
      <c r="M935">
        <v>2</v>
      </c>
      <c r="N935">
        <v>25</v>
      </c>
      <c r="O935" s="3">
        <v>20</v>
      </c>
      <c r="P935" t="s">
        <v>27</v>
      </c>
      <c r="Q935">
        <v>7</v>
      </c>
      <c r="R935" t="s">
        <v>28</v>
      </c>
      <c r="S935" s="3">
        <f t="shared" si="86"/>
        <v>255</v>
      </c>
      <c r="T935" s="3">
        <f t="shared" si="87"/>
        <v>220</v>
      </c>
      <c r="U935" s="3">
        <f t="shared" si="88"/>
        <v>35</v>
      </c>
      <c r="V935" s="8">
        <f t="shared" si="89"/>
        <v>0.13725490196078433</v>
      </c>
    </row>
    <row r="936" spans="1:22" x14ac:dyDescent="0.3">
      <c r="A936" t="s">
        <v>1373</v>
      </c>
      <c r="B936" s="13">
        <v>46749</v>
      </c>
      <c r="C936" s="13" t="str">
        <f t="shared" si="84"/>
        <v>December</v>
      </c>
      <c r="D936" s="13" t="str">
        <f t="shared" si="85"/>
        <v>2027</v>
      </c>
      <c r="E936" t="s">
        <v>228</v>
      </c>
      <c r="F936" t="s">
        <v>22</v>
      </c>
      <c r="G936" t="s">
        <v>43</v>
      </c>
      <c r="H936" t="s">
        <v>44</v>
      </c>
      <c r="I936" t="s">
        <v>118</v>
      </c>
      <c r="J936" t="s">
        <v>34</v>
      </c>
      <c r="K936" s="5">
        <v>18</v>
      </c>
      <c r="L936" s="3">
        <v>45</v>
      </c>
      <c r="M936">
        <v>4</v>
      </c>
      <c r="N936">
        <v>10</v>
      </c>
      <c r="O936" s="3">
        <v>13</v>
      </c>
      <c r="P936" t="s">
        <v>35</v>
      </c>
      <c r="Q936">
        <v>3</v>
      </c>
      <c r="R936" t="s">
        <v>28</v>
      </c>
      <c r="S936" s="3">
        <f t="shared" si="86"/>
        <v>162</v>
      </c>
      <c r="T936" s="3">
        <f t="shared" si="87"/>
        <v>85</v>
      </c>
      <c r="U936" s="3">
        <f t="shared" si="88"/>
        <v>77</v>
      </c>
      <c r="V936" s="8">
        <f t="shared" si="89"/>
        <v>0.47530864197530864</v>
      </c>
    </row>
    <row r="937" spans="1:22" x14ac:dyDescent="0.3">
      <c r="A937" t="s">
        <v>1374</v>
      </c>
      <c r="B937" s="13">
        <v>46750</v>
      </c>
      <c r="C937" s="13" t="str">
        <f t="shared" si="84"/>
        <v>December</v>
      </c>
      <c r="D937" s="13" t="str">
        <f t="shared" si="85"/>
        <v>2027</v>
      </c>
      <c r="E937" t="s">
        <v>93</v>
      </c>
      <c r="F937" t="s">
        <v>22</v>
      </c>
      <c r="G937" t="s">
        <v>23</v>
      </c>
      <c r="H937" t="s">
        <v>24</v>
      </c>
      <c r="I937" t="s">
        <v>154</v>
      </c>
      <c r="J937" t="s">
        <v>40</v>
      </c>
      <c r="K937" s="5">
        <v>10</v>
      </c>
      <c r="L937" s="3">
        <v>25</v>
      </c>
      <c r="M937">
        <v>1</v>
      </c>
      <c r="N937">
        <v>25</v>
      </c>
      <c r="O937" s="3">
        <v>9</v>
      </c>
      <c r="P937" t="s">
        <v>45</v>
      </c>
      <c r="Q937">
        <v>2</v>
      </c>
      <c r="R937" t="s">
        <v>28</v>
      </c>
      <c r="S937" s="3">
        <f t="shared" si="86"/>
        <v>18.75</v>
      </c>
      <c r="T937" s="3">
        <f t="shared" si="87"/>
        <v>19</v>
      </c>
      <c r="U937" s="3">
        <f t="shared" si="88"/>
        <v>-0.25</v>
      </c>
      <c r="V937" s="8">
        <f t="shared" si="89"/>
        <v>-1.3333333333333334E-2</v>
      </c>
    </row>
    <row r="938" spans="1:22" x14ac:dyDescent="0.3">
      <c r="A938" t="s">
        <v>1375</v>
      </c>
      <c r="B938" s="13">
        <v>46751</v>
      </c>
      <c r="C938" s="13" t="str">
        <f t="shared" si="84"/>
        <v>December</v>
      </c>
      <c r="D938" s="13" t="str">
        <f t="shared" si="85"/>
        <v>2027</v>
      </c>
      <c r="E938" t="s">
        <v>696</v>
      </c>
      <c r="F938" t="s">
        <v>22</v>
      </c>
      <c r="G938" t="s">
        <v>71</v>
      </c>
      <c r="H938" t="s">
        <v>91</v>
      </c>
      <c r="I938" t="s">
        <v>186</v>
      </c>
      <c r="J938" t="s">
        <v>58</v>
      </c>
      <c r="K938" s="5">
        <v>700</v>
      </c>
      <c r="L938" s="3">
        <v>900</v>
      </c>
      <c r="M938">
        <v>1</v>
      </c>
      <c r="N938">
        <v>25</v>
      </c>
      <c r="O938" s="3">
        <v>12</v>
      </c>
      <c r="P938" t="s">
        <v>54</v>
      </c>
      <c r="Q938">
        <v>2</v>
      </c>
      <c r="R938" t="s">
        <v>28</v>
      </c>
      <c r="S938" s="3">
        <f t="shared" si="86"/>
        <v>675</v>
      </c>
      <c r="T938" s="3">
        <f t="shared" si="87"/>
        <v>712</v>
      </c>
      <c r="U938" s="3">
        <f t="shared" si="88"/>
        <v>-37</v>
      </c>
      <c r="V938" s="8">
        <f t="shared" si="89"/>
        <v>-5.4814814814814816E-2</v>
      </c>
    </row>
    <row r="939" spans="1:22" x14ac:dyDescent="0.3">
      <c r="A939" t="s">
        <v>1376</v>
      </c>
      <c r="B939" s="13">
        <v>46752</v>
      </c>
      <c r="C939" s="13" t="str">
        <f t="shared" si="84"/>
        <v>December</v>
      </c>
      <c r="D939" s="13" t="str">
        <f t="shared" si="85"/>
        <v>2027</v>
      </c>
      <c r="E939" t="s">
        <v>958</v>
      </c>
      <c r="F939" t="s">
        <v>38</v>
      </c>
      <c r="G939" t="s">
        <v>31</v>
      </c>
      <c r="H939" t="s">
        <v>32</v>
      </c>
      <c r="I939" t="s">
        <v>61</v>
      </c>
      <c r="J939" t="s">
        <v>26</v>
      </c>
      <c r="K939" s="5">
        <v>90</v>
      </c>
      <c r="L939" s="3">
        <v>160</v>
      </c>
      <c r="M939">
        <v>8</v>
      </c>
      <c r="N939">
        <v>10</v>
      </c>
      <c r="O939" s="3">
        <v>13</v>
      </c>
      <c r="P939" t="s">
        <v>45</v>
      </c>
      <c r="Q939">
        <v>6</v>
      </c>
      <c r="R939" t="s">
        <v>28</v>
      </c>
      <c r="S939" s="3">
        <f t="shared" si="86"/>
        <v>1152</v>
      </c>
      <c r="T939" s="3">
        <f t="shared" si="87"/>
        <v>733</v>
      </c>
      <c r="U939" s="3">
        <f t="shared" si="88"/>
        <v>419</v>
      </c>
      <c r="V939" s="8">
        <f t="shared" si="89"/>
        <v>0.36371527777777779</v>
      </c>
    </row>
    <row r="940" spans="1:22" x14ac:dyDescent="0.3">
      <c r="A940" t="s">
        <v>1377</v>
      </c>
      <c r="B940" s="13">
        <v>46753</v>
      </c>
      <c r="C940" s="13" t="str">
        <f t="shared" si="84"/>
        <v>January</v>
      </c>
      <c r="D940" s="13" t="str">
        <f t="shared" si="85"/>
        <v>2028</v>
      </c>
      <c r="E940" t="s">
        <v>698</v>
      </c>
      <c r="F940" t="s">
        <v>22</v>
      </c>
      <c r="G940" t="s">
        <v>23</v>
      </c>
      <c r="H940" t="s">
        <v>48</v>
      </c>
      <c r="I940" t="s">
        <v>316</v>
      </c>
      <c r="J940" t="s">
        <v>40</v>
      </c>
      <c r="K940" s="5">
        <v>20</v>
      </c>
      <c r="L940" s="3">
        <v>50</v>
      </c>
      <c r="M940">
        <v>3</v>
      </c>
      <c r="N940">
        <v>15</v>
      </c>
      <c r="O940" s="3">
        <v>5</v>
      </c>
      <c r="P940" t="s">
        <v>54</v>
      </c>
      <c r="Q940">
        <v>5</v>
      </c>
      <c r="R940" t="s">
        <v>28</v>
      </c>
      <c r="S940" s="3">
        <f t="shared" si="86"/>
        <v>127.5</v>
      </c>
      <c r="T940" s="3">
        <f t="shared" si="87"/>
        <v>65</v>
      </c>
      <c r="U940" s="3">
        <f t="shared" si="88"/>
        <v>62.5</v>
      </c>
      <c r="V940" s="8">
        <f t="shared" si="89"/>
        <v>0.49019607843137253</v>
      </c>
    </row>
    <row r="941" spans="1:22" x14ac:dyDescent="0.3">
      <c r="A941" t="s">
        <v>1378</v>
      </c>
      <c r="B941" s="13">
        <v>46754</v>
      </c>
      <c r="C941" s="13" t="str">
        <f t="shared" si="84"/>
        <v>January</v>
      </c>
      <c r="D941" s="13" t="str">
        <f t="shared" si="85"/>
        <v>2028</v>
      </c>
      <c r="E941" t="s">
        <v>1073</v>
      </c>
      <c r="F941" t="s">
        <v>22</v>
      </c>
      <c r="G941" t="s">
        <v>23</v>
      </c>
      <c r="H941" t="s">
        <v>48</v>
      </c>
      <c r="I941" t="s">
        <v>33</v>
      </c>
      <c r="J941" t="s">
        <v>34</v>
      </c>
      <c r="K941" s="5">
        <v>6</v>
      </c>
      <c r="L941" s="3">
        <v>20</v>
      </c>
      <c r="M941">
        <v>4</v>
      </c>
      <c r="N941">
        <v>10</v>
      </c>
      <c r="O941" s="3">
        <v>8</v>
      </c>
      <c r="P941" t="s">
        <v>35</v>
      </c>
      <c r="Q941">
        <v>4</v>
      </c>
      <c r="R941" t="s">
        <v>28</v>
      </c>
      <c r="S941" s="3">
        <f t="shared" si="86"/>
        <v>72</v>
      </c>
      <c r="T941" s="3">
        <f t="shared" si="87"/>
        <v>32</v>
      </c>
      <c r="U941" s="3">
        <f t="shared" si="88"/>
        <v>40</v>
      </c>
      <c r="V941" s="8">
        <f t="shared" si="89"/>
        <v>0.55555555555555558</v>
      </c>
    </row>
    <row r="942" spans="1:22" x14ac:dyDescent="0.3">
      <c r="A942" t="s">
        <v>1379</v>
      </c>
      <c r="B942" s="13">
        <v>46755</v>
      </c>
      <c r="C942" s="13" t="str">
        <f t="shared" si="84"/>
        <v>January</v>
      </c>
      <c r="D942" s="13" t="str">
        <f t="shared" si="85"/>
        <v>2028</v>
      </c>
      <c r="E942" t="s">
        <v>320</v>
      </c>
      <c r="F942" t="s">
        <v>22</v>
      </c>
      <c r="G942" t="s">
        <v>23</v>
      </c>
      <c r="H942" t="s">
        <v>24</v>
      </c>
      <c r="I942" t="s">
        <v>103</v>
      </c>
      <c r="J942" t="s">
        <v>26</v>
      </c>
      <c r="K942" s="5">
        <v>20</v>
      </c>
      <c r="L942" s="3">
        <v>45</v>
      </c>
      <c r="M942">
        <v>4</v>
      </c>
      <c r="N942">
        <v>20</v>
      </c>
      <c r="O942" s="3">
        <v>6</v>
      </c>
      <c r="P942" t="s">
        <v>27</v>
      </c>
      <c r="Q942">
        <v>4</v>
      </c>
      <c r="R942" t="s">
        <v>28</v>
      </c>
      <c r="S942" s="3">
        <f t="shared" si="86"/>
        <v>144</v>
      </c>
      <c r="T942" s="3">
        <f t="shared" si="87"/>
        <v>86</v>
      </c>
      <c r="U942" s="3">
        <f t="shared" si="88"/>
        <v>58</v>
      </c>
      <c r="V942" s="8">
        <f t="shared" si="89"/>
        <v>0.40277777777777779</v>
      </c>
    </row>
    <row r="943" spans="1:22" x14ac:dyDescent="0.3">
      <c r="A943" t="s">
        <v>1380</v>
      </c>
      <c r="B943" s="13">
        <v>46756</v>
      </c>
      <c r="C943" s="13" t="str">
        <f t="shared" si="84"/>
        <v>January</v>
      </c>
      <c r="D943" s="13" t="str">
        <f t="shared" si="85"/>
        <v>2028</v>
      </c>
      <c r="E943" t="s">
        <v>192</v>
      </c>
      <c r="F943" t="s">
        <v>38</v>
      </c>
      <c r="G943" t="s">
        <v>71</v>
      </c>
      <c r="H943" t="s">
        <v>48</v>
      </c>
      <c r="I943" t="s">
        <v>316</v>
      </c>
      <c r="J943" t="s">
        <v>40</v>
      </c>
      <c r="K943" s="5">
        <v>20</v>
      </c>
      <c r="L943" s="3">
        <v>50</v>
      </c>
      <c r="M943">
        <v>3</v>
      </c>
      <c r="N943">
        <v>25</v>
      </c>
      <c r="O943" s="3">
        <v>15</v>
      </c>
      <c r="P943" t="s">
        <v>45</v>
      </c>
      <c r="Q943">
        <v>3</v>
      </c>
      <c r="R943" t="s">
        <v>73</v>
      </c>
      <c r="S943" s="3">
        <f t="shared" si="86"/>
        <v>112.5</v>
      </c>
      <c r="T943" s="3">
        <f t="shared" si="87"/>
        <v>75</v>
      </c>
      <c r="U943" s="3">
        <f t="shared" si="88"/>
        <v>37.5</v>
      </c>
      <c r="V943" s="8">
        <f t="shared" si="89"/>
        <v>0.33333333333333331</v>
      </c>
    </row>
    <row r="944" spans="1:22" x14ac:dyDescent="0.3">
      <c r="A944" t="s">
        <v>1381</v>
      </c>
      <c r="B944" s="13">
        <v>46757</v>
      </c>
      <c r="C944" s="13" t="str">
        <f t="shared" si="84"/>
        <v>January</v>
      </c>
      <c r="D944" s="13" t="str">
        <f t="shared" si="85"/>
        <v>2028</v>
      </c>
      <c r="E944" t="s">
        <v>471</v>
      </c>
      <c r="F944" t="s">
        <v>53</v>
      </c>
      <c r="G944" t="s">
        <v>31</v>
      </c>
      <c r="H944" t="s">
        <v>32</v>
      </c>
      <c r="I944" t="s">
        <v>88</v>
      </c>
      <c r="J944" t="s">
        <v>34</v>
      </c>
      <c r="K944" s="5">
        <v>22</v>
      </c>
      <c r="L944" s="3">
        <v>60</v>
      </c>
      <c r="M944">
        <v>2</v>
      </c>
      <c r="N944">
        <v>20</v>
      </c>
      <c r="O944" s="3">
        <v>14</v>
      </c>
      <c r="P944" t="s">
        <v>35</v>
      </c>
      <c r="Q944">
        <v>4</v>
      </c>
      <c r="R944" t="s">
        <v>28</v>
      </c>
      <c r="S944" s="3">
        <f t="shared" si="86"/>
        <v>96</v>
      </c>
      <c r="T944" s="3">
        <f t="shared" si="87"/>
        <v>58</v>
      </c>
      <c r="U944" s="3">
        <f t="shared" si="88"/>
        <v>38</v>
      </c>
      <c r="V944" s="8">
        <f t="shared" si="89"/>
        <v>0.39583333333333331</v>
      </c>
    </row>
    <row r="945" spans="1:22" x14ac:dyDescent="0.3">
      <c r="A945" t="s">
        <v>1382</v>
      </c>
      <c r="B945" s="13">
        <v>46758</v>
      </c>
      <c r="C945" s="13" t="str">
        <f t="shared" si="84"/>
        <v>January</v>
      </c>
      <c r="D945" s="13" t="str">
        <f t="shared" si="85"/>
        <v>2028</v>
      </c>
      <c r="E945" t="s">
        <v>1192</v>
      </c>
      <c r="F945" t="s">
        <v>22</v>
      </c>
      <c r="G945" t="s">
        <v>31</v>
      </c>
      <c r="H945" t="s">
        <v>117</v>
      </c>
      <c r="I945" t="s">
        <v>33</v>
      </c>
      <c r="J945" t="s">
        <v>34</v>
      </c>
      <c r="K945" s="5">
        <v>6</v>
      </c>
      <c r="L945" s="3">
        <v>20</v>
      </c>
      <c r="M945">
        <v>3</v>
      </c>
      <c r="N945">
        <v>20</v>
      </c>
      <c r="O945" s="3">
        <v>15</v>
      </c>
      <c r="P945" t="s">
        <v>45</v>
      </c>
      <c r="Q945">
        <v>6</v>
      </c>
      <c r="R945" t="s">
        <v>28</v>
      </c>
      <c r="S945" s="3">
        <f t="shared" si="86"/>
        <v>48</v>
      </c>
      <c r="T945" s="3">
        <f t="shared" si="87"/>
        <v>33</v>
      </c>
      <c r="U945" s="3">
        <f t="shared" si="88"/>
        <v>15</v>
      </c>
      <c r="V945" s="8">
        <f t="shared" si="89"/>
        <v>0.3125</v>
      </c>
    </row>
    <row r="946" spans="1:22" x14ac:dyDescent="0.3">
      <c r="A946" t="s">
        <v>1383</v>
      </c>
      <c r="B946" s="13">
        <v>46759</v>
      </c>
      <c r="C946" s="13" t="str">
        <f t="shared" si="84"/>
        <v>January</v>
      </c>
      <c r="D946" s="13" t="str">
        <f t="shared" si="85"/>
        <v>2028</v>
      </c>
      <c r="E946" t="s">
        <v>255</v>
      </c>
      <c r="F946" t="s">
        <v>22</v>
      </c>
      <c r="G946" t="s">
        <v>31</v>
      </c>
      <c r="H946" t="s">
        <v>97</v>
      </c>
      <c r="I946" t="s">
        <v>132</v>
      </c>
      <c r="J946" t="s">
        <v>40</v>
      </c>
      <c r="K946" s="5">
        <v>18</v>
      </c>
      <c r="L946" s="3">
        <v>40</v>
      </c>
      <c r="M946">
        <v>3</v>
      </c>
      <c r="N946">
        <v>0</v>
      </c>
      <c r="O946" s="3">
        <v>16</v>
      </c>
      <c r="P946" t="s">
        <v>54</v>
      </c>
      <c r="Q946">
        <v>7</v>
      </c>
      <c r="R946" t="s">
        <v>28</v>
      </c>
      <c r="S946" s="3">
        <f t="shared" si="86"/>
        <v>120</v>
      </c>
      <c r="T946" s="3">
        <f t="shared" si="87"/>
        <v>70</v>
      </c>
      <c r="U946" s="3">
        <f t="shared" si="88"/>
        <v>50</v>
      </c>
      <c r="V946" s="8">
        <f t="shared" si="89"/>
        <v>0.41666666666666669</v>
      </c>
    </row>
    <row r="947" spans="1:22" x14ac:dyDescent="0.3">
      <c r="A947" t="s">
        <v>1384</v>
      </c>
      <c r="B947" s="13">
        <v>46760</v>
      </c>
      <c r="C947" s="13" t="str">
        <f t="shared" si="84"/>
        <v>January</v>
      </c>
      <c r="D947" s="13" t="str">
        <f t="shared" si="85"/>
        <v>2028</v>
      </c>
      <c r="E947" t="s">
        <v>192</v>
      </c>
      <c r="F947" t="s">
        <v>22</v>
      </c>
      <c r="G947" t="s">
        <v>43</v>
      </c>
      <c r="H947" t="s">
        <v>24</v>
      </c>
      <c r="I947" t="s">
        <v>173</v>
      </c>
      <c r="J947" t="s">
        <v>50</v>
      </c>
      <c r="K947" s="5">
        <v>30</v>
      </c>
      <c r="L947" s="3">
        <v>60</v>
      </c>
      <c r="M947">
        <v>2</v>
      </c>
      <c r="N947">
        <v>10</v>
      </c>
      <c r="O947" s="3">
        <v>7</v>
      </c>
      <c r="P947" t="s">
        <v>27</v>
      </c>
      <c r="Q947">
        <v>5</v>
      </c>
      <c r="R947" t="s">
        <v>28</v>
      </c>
      <c r="S947" s="3">
        <f t="shared" si="86"/>
        <v>108</v>
      </c>
      <c r="T947" s="3">
        <f t="shared" si="87"/>
        <v>67</v>
      </c>
      <c r="U947" s="3">
        <f t="shared" si="88"/>
        <v>41</v>
      </c>
      <c r="V947" s="8">
        <f t="shared" si="89"/>
        <v>0.37962962962962965</v>
      </c>
    </row>
    <row r="948" spans="1:22" x14ac:dyDescent="0.3">
      <c r="A948" t="s">
        <v>1385</v>
      </c>
      <c r="B948" s="13">
        <v>46761</v>
      </c>
      <c r="C948" s="13" t="str">
        <f t="shared" si="84"/>
        <v>January</v>
      </c>
      <c r="D948" s="13" t="str">
        <f t="shared" si="85"/>
        <v>2028</v>
      </c>
      <c r="E948" t="s">
        <v>1253</v>
      </c>
      <c r="F948" t="s">
        <v>53</v>
      </c>
      <c r="G948" t="s">
        <v>23</v>
      </c>
      <c r="H948" t="s">
        <v>48</v>
      </c>
      <c r="I948" t="s">
        <v>61</v>
      </c>
      <c r="J948" t="s">
        <v>26</v>
      </c>
      <c r="K948" s="5">
        <v>90</v>
      </c>
      <c r="L948" s="3">
        <v>160</v>
      </c>
      <c r="M948">
        <v>4</v>
      </c>
      <c r="N948">
        <v>25</v>
      </c>
      <c r="O948" s="3">
        <v>10</v>
      </c>
      <c r="P948" t="s">
        <v>54</v>
      </c>
      <c r="Q948">
        <v>5</v>
      </c>
      <c r="R948" t="s">
        <v>28</v>
      </c>
      <c r="S948" s="3">
        <f t="shared" si="86"/>
        <v>480</v>
      </c>
      <c r="T948" s="3">
        <f t="shared" si="87"/>
        <v>370</v>
      </c>
      <c r="U948" s="3">
        <f t="shared" si="88"/>
        <v>110</v>
      </c>
      <c r="V948" s="8">
        <f t="shared" si="89"/>
        <v>0.22916666666666666</v>
      </c>
    </row>
    <row r="949" spans="1:22" x14ac:dyDescent="0.3">
      <c r="A949" t="s">
        <v>1386</v>
      </c>
      <c r="B949" s="13">
        <v>46762</v>
      </c>
      <c r="C949" s="13" t="str">
        <f t="shared" si="84"/>
        <v>January</v>
      </c>
      <c r="D949" s="13" t="str">
        <f t="shared" si="85"/>
        <v>2028</v>
      </c>
      <c r="E949" t="s">
        <v>179</v>
      </c>
      <c r="F949" t="s">
        <v>38</v>
      </c>
      <c r="G949" t="s">
        <v>71</v>
      </c>
      <c r="H949" t="s">
        <v>44</v>
      </c>
      <c r="I949" t="s">
        <v>152</v>
      </c>
      <c r="J949" t="s">
        <v>58</v>
      </c>
      <c r="K949" s="5">
        <v>45</v>
      </c>
      <c r="L949" s="3">
        <v>80</v>
      </c>
      <c r="M949">
        <v>6</v>
      </c>
      <c r="N949">
        <v>5</v>
      </c>
      <c r="O949" s="3">
        <v>8</v>
      </c>
      <c r="P949" t="s">
        <v>45</v>
      </c>
      <c r="Q949">
        <v>5</v>
      </c>
      <c r="R949" t="s">
        <v>28</v>
      </c>
      <c r="S949" s="3">
        <f t="shared" si="86"/>
        <v>456</v>
      </c>
      <c r="T949" s="3">
        <f t="shared" si="87"/>
        <v>278</v>
      </c>
      <c r="U949" s="3">
        <f t="shared" si="88"/>
        <v>178</v>
      </c>
      <c r="V949" s="8">
        <f t="shared" si="89"/>
        <v>0.39035087719298245</v>
      </c>
    </row>
    <row r="950" spans="1:22" x14ac:dyDescent="0.3">
      <c r="A950" t="s">
        <v>1387</v>
      </c>
      <c r="B950" s="13">
        <v>46763</v>
      </c>
      <c r="C950" s="13" t="str">
        <f t="shared" si="84"/>
        <v>January</v>
      </c>
      <c r="D950" s="13" t="str">
        <f t="shared" si="85"/>
        <v>2028</v>
      </c>
      <c r="E950" t="s">
        <v>1272</v>
      </c>
      <c r="F950" t="s">
        <v>22</v>
      </c>
      <c r="G950" t="s">
        <v>23</v>
      </c>
      <c r="H950" t="s">
        <v>64</v>
      </c>
      <c r="I950" t="s">
        <v>146</v>
      </c>
      <c r="J950" t="s">
        <v>26</v>
      </c>
      <c r="K950" s="5">
        <v>50</v>
      </c>
      <c r="L950" s="3">
        <v>95</v>
      </c>
      <c r="M950">
        <v>1</v>
      </c>
      <c r="N950">
        <v>20</v>
      </c>
      <c r="O950" s="3">
        <v>5</v>
      </c>
      <c r="P950" t="s">
        <v>35</v>
      </c>
      <c r="Q950">
        <v>5</v>
      </c>
      <c r="R950" t="s">
        <v>28</v>
      </c>
      <c r="S950" s="3">
        <f t="shared" si="86"/>
        <v>76</v>
      </c>
      <c r="T950" s="3">
        <f t="shared" si="87"/>
        <v>55</v>
      </c>
      <c r="U950" s="3">
        <f t="shared" si="88"/>
        <v>21</v>
      </c>
      <c r="V950" s="8">
        <f t="shared" si="89"/>
        <v>0.27631578947368424</v>
      </c>
    </row>
    <row r="951" spans="1:22" x14ac:dyDescent="0.3">
      <c r="A951" t="s">
        <v>1388</v>
      </c>
      <c r="B951" s="13">
        <v>46764</v>
      </c>
      <c r="C951" s="13" t="str">
        <f t="shared" si="84"/>
        <v>January</v>
      </c>
      <c r="D951" s="13" t="str">
        <f t="shared" si="85"/>
        <v>2028</v>
      </c>
      <c r="E951" t="s">
        <v>976</v>
      </c>
      <c r="F951" t="s">
        <v>53</v>
      </c>
      <c r="G951" t="s">
        <v>31</v>
      </c>
      <c r="H951" t="s">
        <v>64</v>
      </c>
      <c r="I951" t="s">
        <v>98</v>
      </c>
      <c r="J951" t="s">
        <v>26</v>
      </c>
      <c r="K951" s="5">
        <v>100</v>
      </c>
      <c r="L951" s="3">
        <v>170</v>
      </c>
      <c r="M951">
        <v>4</v>
      </c>
      <c r="N951">
        <v>20</v>
      </c>
      <c r="O951" s="3">
        <v>13</v>
      </c>
      <c r="P951" t="s">
        <v>27</v>
      </c>
      <c r="Q951">
        <v>5</v>
      </c>
      <c r="R951" t="s">
        <v>28</v>
      </c>
      <c r="S951" s="3">
        <f t="shared" si="86"/>
        <v>544</v>
      </c>
      <c r="T951" s="3">
        <f t="shared" si="87"/>
        <v>413</v>
      </c>
      <c r="U951" s="3">
        <f t="shared" si="88"/>
        <v>131</v>
      </c>
      <c r="V951" s="8">
        <f t="shared" si="89"/>
        <v>0.24080882352941177</v>
      </c>
    </row>
    <row r="952" spans="1:22" x14ac:dyDescent="0.3">
      <c r="A952" t="s">
        <v>1389</v>
      </c>
      <c r="B952" s="13">
        <v>46765</v>
      </c>
      <c r="C952" s="13" t="str">
        <f t="shared" si="84"/>
        <v>January</v>
      </c>
      <c r="D952" s="13" t="str">
        <f t="shared" si="85"/>
        <v>2028</v>
      </c>
      <c r="E952" t="s">
        <v>761</v>
      </c>
      <c r="F952" t="s">
        <v>38</v>
      </c>
      <c r="G952" t="s">
        <v>71</v>
      </c>
      <c r="H952" t="s">
        <v>48</v>
      </c>
      <c r="I952" t="s">
        <v>88</v>
      </c>
      <c r="J952" t="s">
        <v>34</v>
      </c>
      <c r="K952" s="5">
        <v>22</v>
      </c>
      <c r="L952" s="3">
        <v>60</v>
      </c>
      <c r="M952">
        <v>7</v>
      </c>
      <c r="N952">
        <v>25</v>
      </c>
      <c r="O952" s="3">
        <v>10</v>
      </c>
      <c r="P952" t="s">
        <v>54</v>
      </c>
      <c r="Q952">
        <v>4</v>
      </c>
      <c r="R952" t="s">
        <v>202</v>
      </c>
      <c r="S952" s="3">
        <f t="shared" si="86"/>
        <v>315</v>
      </c>
      <c r="T952" s="3">
        <f t="shared" si="87"/>
        <v>164</v>
      </c>
      <c r="U952" s="3">
        <f t="shared" si="88"/>
        <v>151</v>
      </c>
      <c r="V952" s="8">
        <f t="shared" si="89"/>
        <v>0.47936507936507938</v>
      </c>
    </row>
    <row r="953" spans="1:22" x14ac:dyDescent="0.3">
      <c r="A953" t="s">
        <v>1390</v>
      </c>
      <c r="B953" s="13">
        <v>46766</v>
      </c>
      <c r="C953" s="13" t="str">
        <f t="shared" si="84"/>
        <v>January</v>
      </c>
      <c r="D953" s="13" t="str">
        <f t="shared" si="85"/>
        <v>2028</v>
      </c>
      <c r="E953" t="s">
        <v>441</v>
      </c>
      <c r="F953" t="s">
        <v>38</v>
      </c>
      <c r="G953" t="s">
        <v>71</v>
      </c>
      <c r="H953" t="s">
        <v>117</v>
      </c>
      <c r="I953" t="s">
        <v>152</v>
      </c>
      <c r="J953" t="s">
        <v>58</v>
      </c>
      <c r="K953" s="5">
        <v>45</v>
      </c>
      <c r="L953" s="3">
        <v>80</v>
      </c>
      <c r="M953">
        <v>4</v>
      </c>
      <c r="N953">
        <v>15</v>
      </c>
      <c r="O953" s="3">
        <v>10</v>
      </c>
      <c r="P953" t="s">
        <v>35</v>
      </c>
      <c r="Q953">
        <v>2</v>
      </c>
      <c r="R953" t="s">
        <v>28</v>
      </c>
      <c r="S953" s="3">
        <f t="shared" si="86"/>
        <v>272</v>
      </c>
      <c r="T953" s="3">
        <f t="shared" si="87"/>
        <v>190</v>
      </c>
      <c r="U953" s="3">
        <f t="shared" si="88"/>
        <v>82</v>
      </c>
      <c r="V953" s="8">
        <f t="shared" si="89"/>
        <v>0.3014705882352941</v>
      </c>
    </row>
    <row r="954" spans="1:22" x14ac:dyDescent="0.3">
      <c r="A954" t="s">
        <v>1391</v>
      </c>
      <c r="B954" s="13">
        <v>46767</v>
      </c>
      <c r="C954" s="13" t="str">
        <f t="shared" si="84"/>
        <v>January</v>
      </c>
      <c r="D954" s="13" t="str">
        <f t="shared" si="85"/>
        <v>2028</v>
      </c>
      <c r="E954" t="s">
        <v>1114</v>
      </c>
      <c r="F954" t="s">
        <v>38</v>
      </c>
      <c r="G954" t="s">
        <v>23</v>
      </c>
      <c r="H954" t="s">
        <v>91</v>
      </c>
      <c r="I954" t="s">
        <v>39</v>
      </c>
      <c r="J954" t="s">
        <v>40</v>
      </c>
      <c r="K954" s="5">
        <v>25</v>
      </c>
      <c r="L954" s="3">
        <v>55</v>
      </c>
      <c r="M954">
        <v>2</v>
      </c>
      <c r="N954">
        <v>10</v>
      </c>
      <c r="O954" s="3">
        <v>14</v>
      </c>
      <c r="P954" t="s">
        <v>35</v>
      </c>
      <c r="Q954">
        <v>4</v>
      </c>
      <c r="R954" t="s">
        <v>28</v>
      </c>
      <c r="S954" s="3">
        <f t="shared" si="86"/>
        <v>99</v>
      </c>
      <c r="T954" s="3">
        <f t="shared" si="87"/>
        <v>64</v>
      </c>
      <c r="U954" s="3">
        <f t="shared" si="88"/>
        <v>35</v>
      </c>
      <c r="V954" s="8">
        <f t="shared" si="89"/>
        <v>0.35353535353535354</v>
      </c>
    </row>
    <row r="955" spans="1:22" x14ac:dyDescent="0.3">
      <c r="A955" t="s">
        <v>1392</v>
      </c>
      <c r="B955" s="13">
        <v>46768</v>
      </c>
      <c r="C955" s="13" t="str">
        <f t="shared" si="84"/>
        <v>January</v>
      </c>
      <c r="D955" s="13" t="str">
        <f t="shared" si="85"/>
        <v>2028</v>
      </c>
      <c r="E955" t="s">
        <v>1393</v>
      </c>
      <c r="F955" t="s">
        <v>53</v>
      </c>
      <c r="G955" t="s">
        <v>23</v>
      </c>
      <c r="H955" t="s">
        <v>68</v>
      </c>
      <c r="I955" t="s">
        <v>39</v>
      </c>
      <c r="J955" t="s">
        <v>40</v>
      </c>
      <c r="K955" s="5">
        <v>25</v>
      </c>
      <c r="L955" s="3">
        <v>55</v>
      </c>
      <c r="M955">
        <v>4</v>
      </c>
      <c r="N955">
        <v>20</v>
      </c>
      <c r="O955" s="3">
        <v>13</v>
      </c>
      <c r="P955" t="s">
        <v>35</v>
      </c>
      <c r="Q955">
        <v>4</v>
      </c>
      <c r="R955" t="s">
        <v>28</v>
      </c>
      <c r="S955" s="3">
        <f t="shared" si="86"/>
        <v>176</v>
      </c>
      <c r="T955" s="3">
        <f t="shared" si="87"/>
        <v>113</v>
      </c>
      <c r="U955" s="3">
        <f t="shared" si="88"/>
        <v>63</v>
      </c>
      <c r="V955" s="8">
        <f t="shared" si="89"/>
        <v>0.35795454545454547</v>
      </c>
    </row>
    <row r="956" spans="1:22" x14ac:dyDescent="0.3">
      <c r="A956" t="s">
        <v>1394</v>
      </c>
      <c r="B956" s="13">
        <v>46769</v>
      </c>
      <c r="C956" s="13" t="str">
        <f t="shared" si="84"/>
        <v>January</v>
      </c>
      <c r="D956" s="13" t="str">
        <f t="shared" si="85"/>
        <v>2028</v>
      </c>
      <c r="E956" t="s">
        <v>947</v>
      </c>
      <c r="F956" t="s">
        <v>53</v>
      </c>
      <c r="G956" t="s">
        <v>71</v>
      </c>
      <c r="H956" t="s">
        <v>117</v>
      </c>
      <c r="I956" t="s">
        <v>98</v>
      </c>
      <c r="J956" t="s">
        <v>26</v>
      </c>
      <c r="K956" s="5">
        <v>100</v>
      </c>
      <c r="L956" s="3">
        <v>170</v>
      </c>
      <c r="M956">
        <v>4</v>
      </c>
      <c r="N956">
        <v>25</v>
      </c>
      <c r="O956" s="3">
        <v>5</v>
      </c>
      <c r="P956" t="s">
        <v>54</v>
      </c>
      <c r="Q956">
        <v>2</v>
      </c>
      <c r="R956" t="s">
        <v>28</v>
      </c>
      <c r="S956" s="3">
        <f t="shared" si="86"/>
        <v>510</v>
      </c>
      <c r="T956" s="3">
        <f t="shared" si="87"/>
        <v>405</v>
      </c>
      <c r="U956" s="3">
        <f t="shared" si="88"/>
        <v>105</v>
      </c>
      <c r="V956" s="8">
        <f t="shared" si="89"/>
        <v>0.20588235294117646</v>
      </c>
    </row>
    <row r="957" spans="1:22" x14ac:dyDescent="0.3">
      <c r="A957" t="s">
        <v>1395</v>
      </c>
      <c r="B957" s="13">
        <v>46770</v>
      </c>
      <c r="C957" s="13" t="str">
        <f t="shared" si="84"/>
        <v>January</v>
      </c>
      <c r="D957" s="13" t="str">
        <f t="shared" si="85"/>
        <v>2028</v>
      </c>
      <c r="E957" t="s">
        <v>671</v>
      </c>
      <c r="F957" t="s">
        <v>22</v>
      </c>
      <c r="G957" t="s">
        <v>31</v>
      </c>
      <c r="H957" t="s">
        <v>91</v>
      </c>
      <c r="I957" t="s">
        <v>85</v>
      </c>
      <c r="J957" t="s">
        <v>58</v>
      </c>
      <c r="K957" s="5">
        <v>20</v>
      </c>
      <c r="L957" s="3">
        <v>45</v>
      </c>
      <c r="M957">
        <v>2</v>
      </c>
      <c r="N957">
        <v>10</v>
      </c>
      <c r="O957" s="3">
        <v>19</v>
      </c>
      <c r="P957" t="s">
        <v>35</v>
      </c>
      <c r="Q957">
        <v>6</v>
      </c>
      <c r="R957" t="s">
        <v>28</v>
      </c>
      <c r="S957" s="3">
        <f t="shared" si="86"/>
        <v>81</v>
      </c>
      <c r="T957" s="3">
        <f t="shared" si="87"/>
        <v>59</v>
      </c>
      <c r="U957" s="3">
        <f t="shared" si="88"/>
        <v>22</v>
      </c>
      <c r="V957" s="8">
        <f t="shared" si="89"/>
        <v>0.27160493827160492</v>
      </c>
    </row>
    <row r="958" spans="1:22" x14ac:dyDescent="0.3">
      <c r="A958" t="s">
        <v>1396</v>
      </c>
      <c r="B958" s="13">
        <v>46771</v>
      </c>
      <c r="C958" s="13" t="str">
        <f t="shared" si="84"/>
        <v>January</v>
      </c>
      <c r="D958" s="13" t="str">
        <f t="shared" si="85"/>
        <v>2028</v>
      </c>
      <c r="E958" t="s">
        <v>1397</v>
      </c>
      <c r="F958" t="s">
        <v>38</v>
      </c>
      <c r="G958" t="s">
        <v>23</v>
      </c>
      <c r="H958" t="s">
        <v>48</v>
      </c>
      <c r="I958" t="s">
        <v>25</v>
      </c>
      <c r="J958" t="s">
        <v>26</v>
      </c>
      <c r="K958" s="5">
        <v>35</v>
      </c>
      <c r="L958" s="3">
        <v>70</v>
      </c>
      <c r="M958">
        <v>7</v>
      </c>
      <c r="N958">
        <v>15</v>
      </c>
      <c r="O958" s="3">
        <v>11</v>
      </c>
      <c r="P958" t="s">
        <v>54</v>
      </c>
      <c r="Q958">
        <v>5</v>
      </c>
      <c r="R958" t="s">
        <v>28</v>
      </c>
      <c r="S958" s="3">
        <f t="shared" si="86"/>
        <v>416.5</v>
      </c>
      <c r="T958" s="3">
        <f t="shared" si="87"/>
        <v>256</v>
      </c>
      <c r="U958" s="3">
        <f t="shared" si="88"/>
        <v>160.5</v>
      </c>
      <c r="V958" s="8">
        <f t="shared" si="89"/>
        <v>0.38535414165666265</v>
      </c>
    </row>
    <row r="959" spans="1:22" x14ac:dyDescent="0.3">
      <c r="A959" t="s">
        <v>1398</v>
      </c>
      <c r="B959" s="13">
        <v>46772</v>
      </c>
      <c r="C959" s="13" t="str">
        <f t="shared" si="84"/>
        <v>January</v>
      </c>
      <c r="D959" s="13" t="str">
        <f t="shared" si="85"/>
        <v>2028</v>
      </c>
      <c r="E959" t="s">
        <v>1047</v>
      </c>
      <c r="F959" t="s">
        <v>22</v>
      </c>
      <c r="G959" t="s">
        <v>43</v>
      </c>
      <c r="H959" t="s">
        <v>81</v>
      </c>
      <c r="I959" t="s">
        <v>103</v>
      </c>
      <c r="J959" t="s">
        <v>26</v>
      </c>
      <c r="K959" s="5">
        <v>20</v>
      </c>
      <c r="L959" s="3">
        <v>45</v>
      </c>
      <c r="M959">
        <v>3</v>
      </c>
      <c r="N959">
        <v>10</v>
      </c>
      <c r="O959" s="3">
        <v>9</v>
      </c>
      <c r="P959" t="s">
        <v>27</v>
      </c>
      <c r="Q959">
        <v>2</v>
      </c>
      <c r="R959" t="s">
        <v>28</v>
      </c>
      <c r="S959" s="3">
        <f t="shared" si="86"/>
        <v>121.5</v>
      </c>
      <c r="T959" s="3">
        <f t="shared" si="87"/>
        <v>69</v>
      </c>
      <c r="U959" s="3">
        <f t="shared" si="88"/>
        <v>52.5</v>
      </c>
      <c r="V959" s="8">
        <f t="shared" si="89"/>
        <v>0.43209876543209874</v>
      </c>
    </row>
    <row r="960" spans="1:22" x14ac:dyDescent="0.3">
      <c r="A960" t="s">
        <v>1399</v>
      </c>
      <c r="B960" s="13">
        <v>46773</v>
      </c>
      <c r="C960" s="13" t="str">
        <f t="shared" si="84"/>
        <v>January</v>
      </c>
      <c r="D960" s="13" t="str">
        <f t="shared" si="85"/>
        <v>2028</v>
      </c>
      <c r="E960" t="s">
        <v>682</v>
      </c>
      <c r="F960" t="s">
        <v>38</v>
      </c>
      <c r="G960" t="s">
        <v>71</v>
      </c>
      <c r="H960" t="s">
        <v>48</v>
      </c>
      <c r="I960" t="s">
        <v>25</v>
      </c>
      <c r="J960" t="s">
        <v>26</v>
      </c>
      <c r="K960" s="5">
        <v>35</v>
      </c>
      <c r="L960" s="3">
        <v>70</v>
      </c>
      <c r="M960">
        <v>3</v>
      </c>
      <c r="N960">
        <v>15</v>
      </c>
      <c r="O960" s="3">
        <v>12</v>
      </c>
      <c r="P960" t="s">
        <v>35</v>
      </c>
      <c r="Q960">
        <v>5</v>
      </c>
      <c r="R960" t="s">
        <v>28</v>
      </c>
      <c r="S960" s="3">
        <f t="shared" si="86"/>
        <v>178.5</v>
      </c>
      <c r="T960" s="3">
        <f t="shared" si="87"/>
        <v>117</v>
      </c>
      <c r="U960" s="3">
        <f t="shared" si="88"/>
        <v>61.5</v>
      </c>
      <c r="V960" s="8">
        <f t="shared" si="89"/>
        <v>0.34453781512605042</v>
      </c>
    </row>
    <row r="961" spans="1:22" x14ac:dyDescent="0.3">
      <c r="A961" t="s">
        <v>1400</v>
      </c>
      <c r="B961" s="13">
        <v>46774</v>
      </c>
      <c r="C961" s="13" t="str">
        <f t="shared" si="84"/>
        <v>January</v>
      </c>
      <c r="D961" s="13" t="str">
        <f t="shared" si="85"/>
        <v>2028</v>
      </c>
      <c r="E961" t="s">
        <v>397</v>
      </c>
      <c r="F961" t="s">
        <v>22</v>
      </c>
      <c r="G961" t="s">
        <v>43</v>
      </c>
      <c r="H961" t="s">
        <v>48</v>
      </c>
      <c r="I961" t="s">
        <v>125</v>
      </c>
      <c r="J961" t="s">
        <v>50</v>
      </c>
      <c r="K961" s="5">
        <v>4</v>
      </c>
      <c r="L961" s="3">
        <v>15</v>
      </c>
      <c r="M961">
        <v>1</v>
      </c>
      <c r="N961">
        <v>25</v>
      </c>
      <c r="O961" s="3">
        <v>7</v>
      </c>
      <c r="P961" t="s">
        <v>27</v>
      </c>
      <c r="Q961">
        <v>5</v>
      </c>
      <c r="R961" t="s">
        <v>28</v>
      </c>
      <c r="S961" s="3">
        <f t="shared" si="86"/>
        <v>11.25</v>
      </c>
      <c r="T961" s="3">
        <f t="shared" si="87"/>
        <v>11</v>
      </c>
      <c r="U961" s="3">
        <f t="shared" si="88"/>
        <v>0.25</v>
      </c>
      <c r="V961" s="8">
        <f t="shared" si="89"/>
        <v>2.2222222222222223E-2</v>
      </c>
    </row>
    <row r="962" spans="1:22" x14ac:dyDescent="0.3">
      <c r="A962" t="s">
        <v>1401</v>
      </c>
      <c r="B962" s="13">
        <v>46775</v>
      </c>
      <c r="C962" s="13" t="str">
        <f t="shared" ref="C962:C1001" si="90">TEXT(B962,"mmmm")</f>
        <v>January</v>
      </c>
      <c r="D962" s="13" t="str">
        <f t="shared" ref="D962:D1001" si="91">TEXT(B962, "yyyy")</f>
        <v>2028</v>
      </c>
      <c r="E962" t="s">
        <v>1205</v>
      </c>
      <c r="F962" t="s">
        <v>53</v>
      </c>
      <c r="G962" t="s">
        <v>31</v>
      </c>
      <c r="H962" t="s">
        <v>24</v>
      </c>
      <c r="I962" t="s">
        <v>125</v>
      </c>
      <c r="J962" t="s">
        <v>50</v>
      </c>
      <c r="K962" s="5">
        <v>4</v>
      </c>
      <c r="L962" s="3">
        <v>15</v>
      </c>
      <c r="M962">
        <v>4</v>
      </c>
      <c r="N962">
        <v>20</v>
      </c>
      <c r="O962" s="3">
        <v>16</v>
      </c>
      <c r="P962" t="s">
        <v>27</v>
      </c>
      <c r="Q962">
        <v>7</v>
      </c>
      <c r="R962" t="s">
        <v>28</v>
      </c>
      <c r="S962" s="3">
        <f t="shared" ref="S962:S1001" si="92">M962*L962*(1-N962/100)</f>
        <v>48</v>
      </c>
      <c r="T962" s="3">
        <f t="shared" si="87"/>
        <v>32</v>
      </c>
      <c r="U962" s="3">
        <f t="shared" si="88"/>
        <v>16</v>
      </c>
      <c r="V962" s="8">
        <f t="shared" si="89"/>
        <v>0.33333333333333331</v>
      </c>
    </row>
    <row r="963" spans="1:22" x14ac:dyDescent="0.3">
      <c r="A963" t="s">
        <v>1402</v>
      </c>
      <c r="B963" s="13">
        <v>46776</v>
      </c>
      <c r="C963" s="13" t="str">
        <f t="shared" si="90"/>
        <v>January</v>
      </c>
      <c r="D963" s="13" t="str">
        <f t="shared" si="91"/>
        <v>2028</v>
      </c>
      <c r="E963" t="s">
        <v>168</v>
      </c>
      <c r="F963" t="s">
        <v>53</v>
      </c>
      <c r="G963" t="s">
        <v>23</v>
      </c>
      <c r="H963" t="s">
        <v>44</v>
      </c>
      <c r="I963" t="s">
        <v>132</v>
      </c>
      <c r="J963" t="s">
        <v>40</v>
      </c>
      <c r="K963" s="5">
        <v>18</v>
      </c>
      <c r="L963" s="3">
        <v>40</v>
      </c>
      <c r="M963">
        <v>4</v>
      </c>
      <c r="N963">
        <v>25</v>
      </c>
      <c r="O963" s="3">
        <v>7</v>
      </c>
      <c r="P963" t="s">
        <v>27</v>
      </c>
      <c r="Q963">
        <v>4</v>
      </c>
      <c r="R963" t="s">
        <v>28</v>
      </c>
      <c r="S963" s="3">
        <f t="shared" si="92"/>
        <v>120</v>
      </c>
      <c r="T963" s="3">
        <f t="shared" ref="T963:T1001" si="93">(K963*M963)+O963</f>
        <v>79</v>
      </c>
      <c r="U963" s="3">
        <f t="shared" ref="U963:U1001" si="94">S963-T963</f>
        <v>41</v>
      </c>
      <c r="V963" s="8">
        <f t="shared" ref="V963:V1001" si="95">IF(S963=0, 0, U963/S963)</f>
        <v>0.34166666666666667</v>
      </c>
    </row>
    <row r="964" spans="1:22" x14ac:dyDescent="0.3">
      <c r="A964" t="s">
        <v>1403</v>
      </c>
      <c r="B964" s="13">
        <v>46777</v>
      </c>
      <c r="C964" s="13" t="str">
        <f t="shared" si="90"/>
        <v>January</v>
      </c>
      <c r="D964" s="13" t="str">
        <f t="shared" si="91"/>
        <v>2028</v>
      </c>
      <c r="E964" t="s">
        <v>401</v>
      </c>
      <c r="F964" t="s">
        <v>22</v>
      </c>
      <c r="G964" t="s">
        <v>43</v>
      </c>
      <c r="H964" t="s">
        <v>44</v>
      </c>
      <c r="I964" t="s">
        <v>82</v>
      </c>
      <c r="J964" t="s">
        <v>50</v>
      </c>
      <c r="K964" s="5">
        <v>15</v>
      </c>
      <c r="L964" s="3">
        <v>35</v>
      </c>
      <c r="M964">
        <v>4</v>
      </c>
      <c r="N964">
        <v>25</v>
      </c>
      <c r="O964" s="3">
        <v>9</v>
      </c>
      <c r="P964" t="s">
        <v>35</v>
      </c>
      <c r="Q964">
        <v>2</v>
      </c>
      <c r="R964" t="s">
        <v>28</v>
      </c>
      <c r="S964" s="3">
        <f t="shared" si="92"/>
        <v>105</v>
      </c>
      <c r="T964" s="3">
        <f t="shared" si="93"/>
        <v>69</v>
      </c>
      <c r="U964" s="3">
        <f t="shared" si="94"/>
        <v>36</v>
      </c>
      <c r="V964" s="8">
        <f t="shared" si="95"/>
        <v>0.34285714285714286</v>
      </c>
    </row>
    <row r="965" spans="1:22" x14ac:dyDescent="0.3">
      <c r="A965" t="s">
        <v>1404</v>
      </c>
      <c r="B965" s="13">
        <v>46778</v>
      </c>
      <c r="C965" s="13" t="str">
        <f t="shared" si="90"/>
        <v>January</v>
      </c>
      <c r="D965" s="13" t="str">
        <f t="shared" si="91"/>
        <v>2028</v>
      </c>
      <c r="E965" t="s">
        <v>584</v>
      </c>
      <c r="F965" t="s">
        <v>38</v>
      </c>
      <c r="G965" t="s">
        <v>71</v>
      </c>
      <c r="H965" t="s">
        <v>44</v>
      </c>
      <c r="I965" t="s">
        <v>154</v>
      </c>
      <c r="J965" t="s">
        <v>40</v>
      </c>
      <c r="K965" s="5">
        <v>10</v>
      </c>
      <c r="L965" s="3">
        <v>25</v>
      </c>
      <c r="M965">
        <v>2</v>
      </c>
      <c r="N965">
        <v>25</v>
      </c>
      <c r="O965" s="3">
        <v>14</v>
      </c>
      <c r="P965" t="s">
        <v>27</v>
      </c>
      <c r="Q965">
        <v>4</v>
      </c>
      <c r="R965" t="s">
        <v>28</v>
      </c>
      <c r="S965" s="3">
        <f t="shared" si="92"/>
        <v>37.5</v>
      </c>
      <c r="T965" s="3">
        <f t="shared" si="93"/>
        <v>34</v>
      </c>
      <c r="U965" s="3">
        <f t="shared" si="94"/>
        <v>3.5</v>
      </c>
      <c r="V965" s="8">
        <f t="shared" si="95"/>
        <v>9.3333333333333338E-2</v>
      </c>
    </row>
    <row r="966" spans="1:22" x14ac:dyDescent="0.3">
      <c r="A966" t="s">
        <v>1405</v>
      </c>
      <c r="B966" s="13">
        <v>46779</v>
      </c>
      <c r="C966" s="13" t="str">
        <f t="shared" si="90"/>
        <v>January</v>
      </c>
      <c r="D966" s="13" t="str">
        <f t="shared" si="91"/>
        <v>2028</v>
      </c>
      <c r="E966" t="s">
        <v>674</v>
      </c>
      <c r="F966" t="s">
        <v>22</v>
      </c>
      <c r="G966" t="s">
        <v>23</v>
      </c>
      <c r="H966" t="s">
        <v>117</v>
      </c>
      <c r="I966" t="s">
        <v>82</v>
      </c>
      <c r="J966" t="s">
        <v>50</v>
      </c>
      <c r="K966" s="5">
        <v>15</v>
      </c>
      <c r="L966" s="3">
        <v>35</v>
      </c>
      <c r="M966">
        <v>2</v>
      </c>
      <c r="N966">
        <v>25</v>
      </c>
      <c r="O966" s="3">
        <v>15</v>
      </c>
      <c r="P966" t="s">
        <v>35</v>
      </c>
      <c r="Q966">
        <v>5</v>
      </c>
      <c r="R966" t="s">
        <v>28</v>
      </c>
      <c r="S966" s="3">
        <f t="shared" si="92"/>
        <v>52.5</v>
      </c>
      <c r="T966" s="3">
        <f t="shared" si="93"/>
        <v>45</v>
      </c>
      <c r="U966" s="3">
        <f t="shared" si="94"/>
        <v>7.5</v>
      </c>
      <c r="V966" s="8">
        <f t="shared" si="95"/>
        <v>0.14285714285714285</v>
      </c>
    </row>
    <row r="967" spans="1:22" x14ac:dyDescent="0.3">
      <c r="A967" t="s">
        <v>1406</v>
      </c>
      <c r="B967" s="13">
        <v>46780</v>
      </c>
      <c r="C967" s="13" t="str">
        <f t="shared" si="90"/>
        <v>January</v>
      </c>
      <c r="D967" s="13" t="str">
        <f t="shared" si="91"/>
        <v>2028</v>
      </c>
      <c r="E967" t="s">
        <v>497</v>
      </c>
      <c r="F967" t="s">
        <v>53</v>
      </c>
      <c r="G967" t="s">
        <v>71</v>
      </c>
      <c r="H967" t="s">
        <v>32</v>
      </c>
      <c r="I967" t="s">
        <v>82</v>
      </c>
      <c r="J967" t="s">
        <v>50</v>
      </c>
      <c r="K967" s="5">
        <v>15</v>
      </c>
      <c r="L967" s="3">
        <v>35</v>
      </c>
      <c r="M967">
        <v>3</v>
      </c>
      <c r="N967">
        <v>0</v>
      </c>
      <c r="O967" s="3">
        <v>13</v>
      </c>
      <c r="P967" t="s">
        <v>35</v>
      </c>
      <c r="Q967">
        <v>2</v>
      </c>
      <c r="R967" t="s">
        <v>28</v>
      </c>
      <c r="S967" s="3">
        <f t="shared" si="92"/>
        <v>105</v>
      </c>
      <c r="T967" s="3">
        <f t="shared" si="93"/>
        <v>58</v>
      </c>
      <c r="U967" s="3">
        <f t="shared" si="94"/>
        <v>47</v>
      </c>
      <c r="V967" s="8">
        <f t="shared" si="95"/>
        <v>0.44761904761904764</v>
      </c>
    </row>
    <row r="968" spans="1:22" x14ac:dyDescent="0.3">
      <c r="A968" t="s">
        <v>1407</v>
      </c>
      <c r="B968" s="13">
        <v>46781</v>
      </c>
      <c r="C968" s="13" t="str">
        <f t="shared" si="90"/>
        <v>January</v>
      </c>
      <c r="D968" s="13" t="str">
        <f t="shared" si="91"/>
        <v>2028</v>
      </c>
      <c r="E968" t="s">
        <v>519</v>
      </c>
      <c r="F968" t="s">
        <v>53</v>
      </c>
      <c r="G968" t="s">
        <v>71</v>
      </c>
      <c r="H968" t="s">
        <v>48</v>
      </c>
      <c r="I968" t="s">
        <v>33</v>
      </c>
      <c r="J968" t="s">
        <v>34</v>
      </c>
      <c r="K968" s="5">
        <v>6</v>
      </c>
      <c r="L968" s="3">
        <v>20</v>
      </c>
      <c r="M968">
        <v>3</v>
      </c>
      <c r="N968">
        <v>0</v>
      </c>
      <c r="O968" s="3">
        <v>6</v>
      </c>
      <c r="P968" t="s">
        <v>35</v>
      </c>
      <c r="Q968">
        <v>3</v>
      </c>
      <c r="R968" t="s">
        <v>28</v>
      </c>
      <c r="S968" s="3">
        <f t="shared" si="92"/>
        <v>60</v>
      </c>
      <c r="T968" s="3">
        <f t="shared" si="93"/>
        <v>24</v>
      </c>
      <c r="U968" s="3">
        <f t="shared" si="94"/>
        <v>36</v>
      </c>
      <c r="V968" s="8">
        <f t="shared" si="95"/>
        <v>0.6</v>
      </c>
    </row>
    <row r="969" spans="1:22" x14ac:dyDescent="0.3">
      <c r="A969" t="s">
        <v>1408</v>
      </c>
      <c r="B969" s="13">
        <v>46782</v>
      </c>
      <c r="C969" s="13" t="str">
        <f t="shared" si="90"/>
        <v>January</v>
      </c>
      <c r="D969" s="13" t="str">
        <f t="shared" si="91"/>
        <v>2028</v>
      </c>
      <c r="E969" t="s">
        <v>371</v>
      </c>
      <c r="F969" t="s">
        <v>22</v>
      </c>
      <c r="G969" t="s">
        <v>31</v>
      </c>
      <c r="H969" t="s">
        <v>44</v>
      </c>
      <c r="I969" t="s">
        <v>169</v>
      </c>
      <c r="J969" t="s">
        <v>26</v>
      </c>
      <c r="K969" s="5">
        <v>60</v>
      </c>
      <c r="L969" s="3">
        <v>120</v>
      </c>
      <c r="M969">
        <v>1</v>
      </c>
      <c r="N969">
        <v>20</v>
      </c>
      <c r="O969" s="3">
        <v>16</v>
      </c>
      <c r="P969" t="s">
        <v>45</v>
      </c>
      <c r="Q969">
        <v>7</v>
      </c>
      <c r="R969" t="s">
        <v>28</v>
      </c>
      <c r="S969" s="3">
        <f t="shared" si="92"/>
        <v>96</v>
      </c>
      <c r="T969" s="3">
        <f t="shared" si="93"/>
        <v>76</v>
      </c>
      <c r="U969" s="3">
        <f t="shared" si="94"/>
        <v>20</v>
      </c>
      <c r="V969" s="8">
        <f t="shared" si="95"/>
        <v>0.20833333333333334</v>
      </c>
    </row>
    <row r="970" spans="1:22" x14ac:dyDescent="0.3">
      <c r="A970" t="s">
        <v>1409</v>
      </c>
      <c r="B970" s="13">
        <v>46783</v>
      </c>
      <c r="C970" s="13" t="str">
        <f t="shared" si="90"/>
        <v>January</v>
      </c>
      <c r="D970" s="13" t="str">
        <f t="shared" si="91"/>
        <v>2028</v>
      </c>
      <c r="E970" t="s">
        <v>188</v>
      </c>
      <c r="F970" t="s">
        <v>22</v>
      </c>
      <c r="G970" t="s">
        <v>23</v>
      </c>
      <c r="H970" t="s">
        <v>81</v>
      </c>
      <c r="I970" t="s">
        <v>85</v>
      </c>
      <c r="J970" t="s">
        <v>58</v>
      </c>
      <c r="K970" s="5">
        <v>20</v>
      </c>
      <c r="L970" s="3">
        <v>45</v>
      </c>
      <c r="M970">
        <v>1</v>
      </c>
      <c r="N970">
        <v>25</v>
      </c>
      <c r="O970" s="3">
        <v>15</v>
      </c>
      <c r="P970" t="s">
        <v>45</v>
      </c>
      <c r="Q970">
        <v>3</v>
      </c>
      <c r="R970" t="s">
        <v>28</v>
      </c>
      <c r="S970" s="3">
        <f t="shared" si="92"/>
        <v>33.75</v>
      </c>
      <c r="T970" s="3">
        <f t="shared" si="93"/>
        <v>35</v>
      </c>
      <c r="U970" s="3">
        <f t="shared" si="94"/>
        <v>-1.25</v>
      </c>
      <c r="V970" s="8">
        <f t="shared" si="95"/>
        <v>-3.7037037037037035E-2</v>
      </c>
    </row>
    <row r="971" spans="1:22" x14ac:dyDescent="0.3">
      <c r="A971" t="s">
        <v>1410</v>
      </c>
      <c r="B971" s="13">
        <v>46784</v>
      </c>
      <c r="C971" s="13" t="str">
        <f t="shared" si="90"/>
        <v>February</v>
      </c>
      <c r="D971" s="13" t="str">
        <f t="shared" si="91"/>
        <v>2028</v>
      </c>
      <c r="E971" t="s">
        <v>309</v>
      </c>
      <c r="F971" t="s">
        <v>53</v>
      </c>
      <c r="G971" t="s">
        <v>43</v>
      </c>
      <c r="H971" t="s">
        <v>97</v>
      </c>
      <c r="I971" t="s">
        <v>132</v>
      </c>
      <c r="J971" t="s">
        <v>40</v>
      </c>
      <c r="K971" s="5">
        <v>18</v>
      </c>
      <c r="L971" s="3">
        <v>40</v>
      </c>
      <c r="M971">
        <v>1</v>
      </c>
      <c r="N971">
        <v>20</v>
      </c>
      <c r="O971" s="3">
        <v>13</v>
      </c>
      <c r="P971" t="s">
        <v>45</v>
      </c>
      <c r="Q971">
        <v>3</v>
      </c>
      <c r="R971" t="s">
        <v>73</v>
      </c>
      <c r="S971" s="3">
        <f t="shared" si="92"/>
        <v>32</v>
      </c>
      <c r="T971" s="3">
        <f t="shared" si="93"/>
        <v>31</v>
      </c>
      <c r="U971" s="3">
        <f t="shared" si="94"/>
        <v>1</v>
      </c>
      <c r="V971" s="8">
        <f t="shared" si="95"/>
        <v>3.125E-2</v>
      </c>
    </row>
    <row r="972" spans="1:22" x14ac:dyDescent="0.3">
      <c r="A972" t="s">
        <v>1411</v>
      </c>
      <c r="B972" s="13">
        <v>46785</v>
      </c>
      <c r="C972" s="13" t="str">
        <f t="shared" si="90"/>
        <v>February</v>
      </c>
      <c r="D972" s="13" t="str">
        <f t="shared" si="91"/>
        <v>2028</v>
      </c>
      <c r="E972" t="s">
        <v>550</v>
      </c>
      <c r="F972" t="s">
        <v>22</v>
      </c>
      <c r="G972" t="s">
        <v>31</v>
      </c>
      <c r="H972" t="s">
        <v>91</v>
      </c>
      <c r="I972" t="s">
        <v>132</v>
      </c>
      <c r="J972" t="s">
        <v>40</v>
      </c>
      <c r="K972" s="5">
        <v>18</v>
      </c>
      <c r="L972" s="3">
        <v>40</v>
      </c>
      <c r="M972">
        <v>4</v>
      </c>
      <c r="N972">
        <v>15</v>
      </c>
      <c r="O972" s="3">
        <v>13</v>
      </c>
      <c r="P972" t="s">
        <v>35</v>
      </c>
      <c r="Q972">
        <v>4</v>
      </c>
      <c r="R972" t="s">
        <v>28</v>
      </c>
      <c r="S972" s="3">
        <f t="shared" si="92"/>
        <v>136</v>
      </c>
      <c r="T972" s="3">
        <f t="shared" si="93"/>
        <v>85</v>
      </c>
      <c r="U972" s="3">
        <f t="shared" si="94"/>
        <v>51</v>
      </c>
      <c r="V972" s="8">
        <f t="shared" si="95"/>
        <v>0.375</v>
      </c>
    </row>
    <row r="973" spans="1:22" x14ac:dyDescent="0.3">
      <c r="A973" t="s">
        <v>1412</v>
      </c>
      <c r="B973" s="13">
        <v>46786</v>
      </c>
      <c r="C973" s="13" t="str">
        <f t="shared" si="90"/>
        <v>February</v>
      </c>
      <c r="D973" s="13" t="str">
        <f t="shared" si="91"/>
        <v>2028</v>
      </c>
      <c r="E973" t="s">
        <v>376</v>
      </c>
      <c r="F973" t="s">
        <v>38</v>
      </c>
      <c r="G973" t="s">
        <v>71</v>
      </c>
      <c r="H973" t="s">
        <v>44</v>
      </c>
      <c r="I973" t="s">
        <v>72</v>
      </c>
      <c r="J973" t="s">
        <v>34</v>
      </c>
      <c r="K973" s="5">
        <v>18</v>
      </c>
      <c r="L973" s="3">
        <v>40</v>
      </c>
      <c r="M973">
        <v>4</v>
      </c>
      <c r="N973">
        <v>15</v>
      </c>
      <c r="O973" s="3">
        <v>7</v>
      </c>
      <c r="P973" t="s">
        <v>27</v>
      </c>
      <c r="Q973">
        <v>4</v>
      </c>
      <c r="R973" t="s">
        <v>28</v>
      </c>
      <c r="S973" s="3">
        <f t="shared" si="92"/>
        <v>136</v>
      </c>
      <c r="T973" s="3">
        <f t="shared" si="93"/>
        <v>79</v>
      </c>
      <c r="U973" s="3">
        <f t="shared" si="94"/>
        <v>57</v>
      </c>
      <c r="V973" s="8">
        <f t="shared" si="95"/>
        <v>0.41911764705882354</v>
      </c>
    </row>
    <row r="974" spans="1:22" x14ac:dyDescent="0.3">
      <c r="A974" t="s">
        <v>1413</v>
      </c>
      <c r="B974" s="13">
        <v>46787</v>
      </c>
      <c r="C974" s="13" t="str">
        <f t="shared" si="90"/>
        <v>February</v>
      </c>
      <c r="D974" s="13" t="str">
        <f t="shared" si="91"/>
        <v>2028</v>
      </c>
      <c r="E974" t="s">
        <v>982</v>
      </c>
      <c r="F974" t="s">
        <v>53</v>
      </c>
      <c r="G974" t="s">
        <v>31</v>
      </c>
      <c r="H974" t="s">
        <v>24</v>
      </c>
      <c r="I974" t="s">
        <v>78</v>
      </c>
      <c r="J974" t="s">
        <v>50</v>
      </c>
      <c r="K974" s="5">
        <v>18</v>
      </c>
      <c r="L974" s="3">
        <v>45</v>
      </c>
      <c r="M974">
        <v>2</v>
      </c>
      <c r="N974">
        <v>10</v>
      </c>
      <c r="O974" s="3">
        <v>12</v>
      </c>
      <c r="P974" t="s">
        <v>35</v>
      </c>
      <c r="Q974">
        <v>4</v>
      </c>
      <c r="R974" t="s">
        <v>28</v>
      </c>
      <c r="S974" s="3">
        <f t="shared" si="92"/>
        <v>81</v>
      </c>
      <c r="T974" s="3">
        <f t="shared" si="93"/>
        <v>48</v>
      </c>
      <c r="U974" s="3">
        <f t="shared" si="94"/>
        <v>33</v>
      </c>
      <c r="V974" s="8">
        <f t="shared" si="95"/>
        <v>0.40740740740740738</v>
      </c>
    </row>
    <row r="975" spans="1:22" x14ac:dyDescent="0.3">
      <c r="A975" t="s">
        <v>1414</v>
      </c>
      <c r="B975" s="13">
        <v>46788</v>
      </c>
      <c r="C975" s="13" t="str">
        <f t="shared" si="90"/>
        <v>February</v>
      </c>
      <c r="D975" s="13" t="str">
        <f t="shared" si="91"/>
        <v>2028</v>
      </c>
      <c r="E975" t="s">
        <v>75</v>
      </c>
      <c r="F975" t="s">
        <v>53</v>
      </c>
      <c r="G975" t="s">
        <v>23</v>
      </c>
      <c r="H975" t="s">
        <v>97</v>
      </c>
      <c r="I975" t="s">
        <v>78</v>
      </c>
      <c r="J975" t="s">
        <v>50</v>
      </c>
      <c r="K975" s="5">
        <v>18</v>
      </c>
      <c r="L975" s="3">
        <v>45</v>
      </c>
      <c r="M975">
        <v>2</v>
      </c>
      <c r="N975">
        <v>25</v>
      </c>
      <c r="O975" s="3">
        <v>6</v>
      </c>
      <c r="P975" t="s">
        <v>35</v>
      </c>
      <c r="Q975">
        <v>4</v>
      </c>
      <c r="R975" t="s">
        <v>28</v>
      </c>
      <c r="S975" s="3">
        <f t="shared" si="92"/>
        <v>67.5</v>
      </c>
      <c r="T975" s="3">
        <f t="shared" si="93"/>
        <v>42</v>
      </c>
      <c r="U975" s="3">
        <f t="shared" si="94"/>
        <v>25.5</v>
      </c>
      <c r="V975" s="8">
        <f t="shared" si="95"/>
        <v>0.37777777777777777</v>
      </c>
    </row>
    <row r="976" spans="1:22" x14ac:dyDescent="0.3">
      <c r="A976" t="s">
        <v>1415</v>
      </c>
      <c r="B976" s="13">
        <v>46789</v>
      </c>
      <c r="C976" s="13" t="str">
        <f t="shared" si="90"/>
        <v>February</v>
      </c>
      <c r="D976" s="13" t="str">
        <f t="shared" si="91"/>
        <v>2028</v>
      </c>
      <c r="E976" t="s">
        <v>714</v>
      </c>
      <c r="F976" t="s">
        <v>53</v>
      </c>
      <c r="G976" t="s">
        <v>23</v>
      </c>
      <c r="H976" t="s">
        <v>97</v>
      </c>
      <c r="I976" t="s">
        <v>105</v>
      </c>
      <c r="J976" t="s">
        <v>40</v>
      </c>
      <c r="K976" s="5">
        <v>40</v>
      </c>
      <c r="L976" s="3">
        <v>85</v>
      </c>
      <c r="M976">
        <v>3</v>
      </c>
      <c r="N976">
        <v>25</v>
      </c>
      <c r="O976" s="3">
        <v>10</v>
      </c>
      <c r="P976" t="s">
        <v>54</v>
      </c>
      <c r="Q976">
        <v>5</v>
      </c>
      <c r="R976" t="s">
        <v>28</v>
      </c>
      <c r="S976" s="3">
        <f t="shared" si="92"/>
        <v>191.25</v>
      </c>
      <c r="T976" s="3">
        <f t="shared" si="93"/>
        <v>130</v>
      </c>
      <c r="U976" s="3">
        <f t="shared" si="94"/>
        <v>61.25</v>
      </c>
      <c r="V976" s="8">
        <f t="shared" si="95"/>
        <v>0.3202614379084967</v>
      </c>
    </row>
    <row r="977" spans="1:22" x14ac:dyDescent="0.3">
      <c r="A977" t="s">
        <v>1416</v>
      </c>
      <c r="B977" s="13">
        <v>46790</v>
      </c>
      <c r="C977" s="13" t="str">
        <f t="shared" si="90"/>
        <v>February</v>
      </c>
      <c r="D977" s="13" t="str">
        <f t="shared" si="91"/>
        <v>2028</v>
      </c>
      <c r="E977" t="s">
        <v>148</v>
      </c>
      <c r="F977" t="s">
        <v>53</v>
      </c>
      <c r="G977" t="s">
        <v>31</v>
      </c>
      <c r="H977" t="s">
        <v>48</v>
      </c>
      <c r="I977" t="s">
        <v>226</v>
      </c>
      <c r="J977" t="s">
        <v>50</v>
      </c>
      <c r="K977" s="5">
        <v>12</v>
      </c>
      <c r="L977" s="3">
        <v>30</v>
      </c>
      <c r="M977">
        <v>4</v>
      </c>
      <c r="N977">
        <v>20</v>
      </c>
      <c r="O977" s="3">
        <v>12</v>
      </c>
      <c r="P977" t="s">
        <v>45</v>
      </c>
      <c r="Q977">
        <v>6</v>
      </c>
      <c r="R977" t="s">
        <v>28</v>
      </c>
      <c r="S977" s="3">
        <f t="shared" si="92"/>
        <v>96</v>
      </c>
      <c r="T977" s="3">
        <f t="shared" si="93"/>
        <v>60</v>
      </c>
      <c r="U977" s="3">
        <f t="shared" si="94"/>
        <v>36</v>
      </c>
      <c r="V977" s="8">
        <f t="shared" si="95"/>
        <v>0.375</v>
      </c>
    </row>
    <row r="978" spans="1:22" x14ac:dyDescent="0.3">
      <c r="A978" t="s">
        <v>1417</v>
      </c>
      <c r="B978" s="13">
        <v>46791</v>
      </c>
      <c r="C978" s="13" t="str">
        <f t="shared" si="90"/>
        <v>February</v>
      </c>
      <c r="D978" s="13" t="str">
        <f t="shared" si="91"/>
        <v>2028</v>
      </c>
      <c r="E978" t="s">
        <v>1418</v>
      </c>
      <c r="F978" t="s">
        <v>53</v>
      </c>
      <c r="G978" t="s">
        <v>23</v>
      </c>
      <c r="H978" t="s">
        <v>48</v>
      </c>
      <c r="I978" t="s">
        <v>135</v>
      </c>
      <c r="J978" t="s">
        <v>34</v>
      </c>
      <c r="K978" s="5">
        <v>5</v>
      </c>
      <c r="L978" s="3">
        <v>15</v>
      </c>
      <c r="M978">
        <v>1</v>
      </c>
      <c r="N978">
        <v>10</v>
      </c>
      <c r="O978" s="3">
        <v>10</v>
      </c>
      <c r="P978" t="s">
        <v>45</v>
      </c>
      <c r="Q978">
        <v>4</v>
      </c>
      <c r="R978" t="s">
        <v>28</v>
      </c>
      <c r="S978" s="3">
        <f t="shared" si="92"/>
        <v>13.5</v>
      </c>
      <c r="T978" s="3">
        <f t="shared" si="93"/>
        <v>15</v>
      </c>
      <c r="U978" s="3">
        <f t="shared" si="94"/>
        <v>-1.5</v>
      </c>
      <c r="V978" s="8">
        <f t="shared" si="95"/>
        <v>-0.1111111111111111</v>
      </c>
    </row>
    <row r="979" spans="1:22" x14ac:dyDescent="0.3">
      <c r="A979" t="s">
        <v>1419</v>
      </c>
      <c r="B979" s="13">
        <v>46792</v>
      </c>
      <c r="C979" s="13" t="str">
        <f t="shared" si="90"/>
        <v>February</v>
      </c>
      <c r="D979" s="13" t="str">
        <f t="shared" si="91"/>
        <v>2028</v>
      </c>
      <c r="E979" t="s">
        <v>960</v>
      </c>
      <c r="F979" t="s">
        <v>22</v>
      </c>
      <c r="G979" t="s">
        <v>71</v>
      </c>
      <c r="H979" t="s">
        <v>48</v>
      </c>
      <c r="I979" t="s">
        <v>135</v>
      </c>
      <c r="J979" t="s">
        <v>34</v>
      </c>
      <c r="K979" s="5">
        <v>5</v>
      </c>
      <c r="L979" s="3">
        <v>15</v>
      </c>
      <c r="M979">
        <v>2</v>
      </c>
      <c r="N979">
        <v>5</v>
      </c>
      <c r="O979" s="3">
        <v>14</v>
      </c>
      <c r="P979" t="s">
        <v>54</v>
      </c>
      <c r="Q979">
        <v>2</v>
      </c>
      <c r="R979" t="s">
        <v>28</v>
      </c>
      <c r="S979" s="3">
        <f t="shared" si="92"/>
        <v>28.5</v>
      </c>
      <c r="T979" s="3">
        <f t="shared" si="93"/>
        <v>24</v>
      </c>
      <c r="U979" s="3">
        <f t="shared" si="94"/>
        <v>4.5</v>
      </c>
      <c r="V979" s="8">
        <f t="shared" si="95"/>
        <v>0.15789473684210525</v>
      </c>
    </row>
    <row r="980" spans="1:22" x14ac:dyDescent="0.3">
      <c r="A980" t="s">
        <v>1420</v>
      </c>
      <c r="B980" s="13">
        <v>46793</v>
      </c>
      <c r="C980" s="13" t="str">
        <f t="shared" si="90"/>
        <v>February</v>
      </c>
      <c r="D980" s="13" t="str">
        <f t="shared" si="91"/>
        <v>2028</v>
      </c>
      <c r="E980" t="s">
        <v>1278</v>
      </c>
      <c r="F980" t="s">
        <v>22</v>
      </c>
      <c r="G980" t="s">
        <v>23</v>
      </c>
      <c r="H980" t="s">
        <v>44</v>
      </c>
      <c r="I980" t="s">
        <v>49</v>
      </c>
      <c r="J980" t="s">
        <v>50</v>
      </c>
      <c r="K980" s="5">
        <v>45</v>
      </c>
      <c r="L980" s="3">
        <v>90</v>
      </c>
      <c r="M980">
        <v>1</v>
      </c>
      <c r="N980">
        <v>10</v>
      </c>
      <c r="O980" s="3">
        <v>11</v>
      </c>
      <c r="P980" t="s">
        <v>45</v>
      </c>
      <c r="Q980">
        <v>5</v>
      </c>
      <c r="R980" t="s">
        <v>28</v>
      </c>
      <c r="S980" s="3">
        <f t="shared" si="92"/>
        <v>81</v>
      </c>
      <c r="T980" s="3">
        <f t="shared" si="93"/>
        <v>56</v>
      </c>
      <c r="U980" s="3">
        <f t="shared" si="94"/>
        <v>25</v>
      </c>
      <c r="V980" s="8">
        <f t="shared" si="95"/>
        <v>0.30864197530864196</v>
      </c>
    </row>
    <row r="981" spans="1:22" x14ac:dyDescent="0.3">
      <c r="A981" t="s">
        <v>1421</v>
      </c>
      <c r="B981" s="13">
        <v>46794</v>
      </c>
      <c r="C981" s="13" t="str">
        <f t="shared" si="90"/>
        <v>February</v>
      </c>
      <c r="D981" s="13" t="str">
        <f t="shared" si="91"/>
        <v>2028</v>
      </c>
      <c r="E981" t="s">
        <v>358</v>
      </c>
      <c r="F981" t="s">
        <v>38</v>
      </c>
      <c r="G981" t="s">
        <v>31</v>
      </c>
      <c r="H981" t="s">
        <v>81</v>
      </c>
      <c r="I981" t="s">
        <v>154</v>
      </c>
      <c r="J981" t="s">
        <v>40</v>
      </c>
      <c r="K981" s="5">
        <v>10</v>
      </c>
      <c r="L981" s="3">
        <v>25</v>
      </c>
      <c r="M981">
        <v>2</v>
      </c>
      <c r="N981">
        <v>20</v>
      </c>
      <c r="O981" s="3">
        <v>17</v>
      </c>
      <c r="P981" t="s">
        <v>27</v>
      </c>
      <c r="Q981">
        <v>7</v>
      </c>
      <c r="R981" t="s">
        <v>28</v>
      </c>
      <c r="S981" s="3">
        <f t="shared" si="92"/>
        <v>40</v>
      </c>
      <c r="T981" s="3">
        <f t="shared" si="93"/>
        <v>37</v>
      </c>
      <c r="U981" s="3">
        <f t="shared" si="94"/>
        <v>3</v>
      </c>
      <c r="V981" s="8">
        <f t="shared" si="95"/>
        <v>7.4999999999999997E-2</v>
      </c>
    </row>
    <row r="982" spans="1:22" x14ac:dyDescent="0.3">
      <c r="A982" t="s">
        <v>1422</v>
      </c>
      <c r="B982" s="13">
        <v>46795</v>
      </c>
      <c r="C982" s="13" t="str">
        <f t="shared" si="90"/>
        <v>February</v>
      </c>
      <c r="D982" s="13" t="str">
        <f t="shared" si="91"/>
        <v>2028</v>
      </c>
      <c r="E982" t="s">
        <v>223</v>
      </c>
      <c r="F982" t="s">
        <v>22</v>
      </c>
      <c r="G982" t="s">
        <v>23</v>
      </c>
      <c r="H982" t="s">
        <v>81</v>
      </c>
      <c r="I982" t="s">
        <v>78</v>
      </c>
      <c r="J982" t="s">
        <v>50</v>
      </c>
      <c r="K982" s="5">
        <v>18</v>
      </c>
      <c r="L982" s="3">
        <v>45</v>
      </c>
      <c r="M982">
        <v>1</v>
      </c>
      <c r="N982">
        <v>0</v>
      </c>
      <c r="O982" s="3">
        <v>13</v>
      </c>
      <c r="P982" t="s">
        <v>54</v>
      </c>
      <c r="Q982">
        <v>2</v>
      </c>
      <c r="R982" t="s">
        <v>28</v>
      </c>
      <c r="S982" s="3">
        <f t="shared" si="92"/>
        <v>45</v>
      </c>
      <c r="T982" s="3">
        <f t="shared" si="93"/>
        <v>31</v>
      </c>
      <c r="U982" s="3">
        <f t="shared" si="94"/>
        <v>14</v>
      </c>
      <c r="V982" s="8">
        <f t="shared" si="95"/>
        <v>0.31111111111111112</v>
      </c>
    </row>
    <row r="983" spans="1:22" x14ac:dyDescent="0.3">
      <c r="A983" t="s">
        <v>1423</v>
      </c>
      <c r="B983" s="13">
        <v>46796</v>
      </c>
      <c r="C983" s="13" t="str">
        <f t="shared" si="90"/>
        <v>February</v>
      </c>
      <c r="D983" s="13" t="str">
        <f t="shared" si="91"/>
        <v>2028</v>
      </c>
      <c r="E983" t="s">
        <v>139</v>
      </c>
      <c r="F983" t="s">
        <v>38</v>
      </c>
      <c r="G983" t="s">
        <v>23</v>
      </c>
      <c r="H983" t="s">
        <v>68</v>
      </c>
      <c r="I983" t="s">
        <v>72</v>
      </c>
      <c r="J983" t="s">
        <v>34</v>
      </c>
      <c r="K983" s="5">
        <v>18</v>
      </c>
      <c r="L983" s="3">
        <v>40</v>
      </c>
      <c r="M983">
        <v>7</v>
      </c>
      <c r="N983">
        <v>20</v>
      </c>
      <c r="O983" s="3">
        <v>5</v>
      </c>
      <c r="P983" t="s">
        <v>27</v>
      </c>
      <c r="Q983">
        <v>3</v>
      </c>
      <c r="R983" t="s">
        <v>28</v>
      </c>
      <c r="S983" s="3">
        <f t="shared" si="92"/>
        <v>224</v>
      </c>
      <c r="T983" s="3">
        <f t="shared" si="93"/>
        <v>131</v>
      </c>
      <c r="U983" s="3">
        <f t="shared" si="94"/>
        <v>93</v>
      </c>
      <c r="V983" s="8">
        <f t="shared" si="95"/>
        <v>0.41517857142857145</v>
      </c>
    </row>
    <row r="984" spans="1:22" x14ac:dyDescent="0.3">
      <c r="A984" t="s">
        <v>1424</v>
      </c>
      <c r="B984" s="13">
        <v>46797</v>
      </c>
      <c r="C984" s="13" t="str">
        <f t="shared" si="90"/>
        <v>February</v>
      </c>
      <c r="D984" s="13" t="str">
        <f t="shared" si="91"/>
        <v>2028</v>
      </c>
      <c r="E984" t="s">
        <v>183</v>
      </c>
      <c r="F984" t="s">
        <v>22</v>
      </c>
      <c r="G984" t="s">
        <v>23</v>
      </c>
      <c r="H984" t="s">
        <v>32</v>
      </c>
      <c r="I984" t="s">
        <v>186</v>
      </c>
      <c r="J984" t="s">
        <v>58</v>
      </c>
      <c r="K984" s="5">
        <v>700</v>
      </c>
      <c r="L984" s="3">
        <v>900</v>
      </c>
      <c r="M984">
        <v>1</v>
      </c>
      <c r="N984">
        <v>20</v>
      </c>
      <c r="O984" s="3">
        <v>5</v>
      </c>
      <c r="P984" t="s">
        <v>54</v>
      </c>
      <c r="Q984">
        <v>2</v>
      </c>
      <c r="R984" t="s">
        <v>28</v>
      </c>
      <c r="S984" s="3">
        <f t="shared" si="92"/>
        <v>720</v>
      </c>
      <c r="T984" s="3">
        <f t="shared" si="93"/>
        <v>705</v>
      </c>
      <c r="U984" s="3">
        <f t="shared" si="94"/>
        <v>15</v>
      </c>
      <c r="V984" s="8">
        <f t="shared" si="95"/>
        <v>2.0833333333333332E-2</v>
      </c>
    </row>
    <row r="985" spans="1:22" x14ac:dyDescent="0.3">
      <c r="A985" t="s">
        <v>1425</v>
      </c>
      <c r="B985" s="13">
        <v>46798</v>
      </c>
      <c r="C985" s="13" t="str">
        <f t="shared" si="90"/>
        <v>February</v>
      </c>
      <c r="D985" s="13" t="str">
        <f t="shared" si="91"/>
        <v>2028</v>
      </c>
      <c r="E985" t="s">
        <v>924</v>
      </c>
      <c r="F985" t="s">
        <v>53</v>
      </c>
      <c r="G985" t="s">
        <v>23</v>
      </c>
      <c r="H985" t="s">
        <v>117</v>
      </c>
      <c r="I985" t="s">
        <v>85</v>
      </c>
      <c r="J985" t="s">
        <v>58</v>
      </c>
      <c r="K985" s="5">
        <v>20</v>
      </c>
      <c r="L985" s="3">
        <v>45</v>
      </c>
      <c r="M985">
        <v>3</v>
      </c>
      <c r="N985">
        <v>20</v>
      </c>
      <c r="O985" s="3">
        <v>8</v>
      </c>
      <c r="P985" t="s">
        <v>27</v>
      </c>
      <c r="Q985">
        <v>4</v>
      </c>
      <c r="R985" t="s">
        <v>28</v>
      </c>
      <c r="S985" s="3">
        <f t="shared" si="92"/>
        <v>108</v>
      </c>
      <c r="T985" s="3">
        <f t="shared" si="93"/>
        <v>68</v>
      </c>
      <c r="U985" s="3">
        <f t="shared" si="94"/>
        <v>40</v>
      </c>
      <c r="V985" s="8">
        <f t="shared" si="95"/>
        <v>0.37037037037037035</v>
      </c>
    </row>
    <row r="986" spans="1:22" x14ac:dyDescent="0.3">
      <c r="A986" t="s">
        <v>1426</v>
      </c>
      <c r="B986" s="13">
        <v>46799</v>
      </c>
      <c r="C986" s="13" t="str">
        <f t="shared" si="90"/>
        <v>February</v>
      </c>
      <c r="D986" s="13" t="str">
        <f t="shared" si="91"/>
        <v>2028</v>
      </c>
      <c r="E986" t="s">
        <v>904</v>
      </c>
      <c r="F986" t="s">
        <v>38</v>
      </c>
      <c r="G986" t="s">
        <v>31</v>
      </c>
      <c r="H986" t="s">
        <v>68</v>
      </c>
      <c r="I986" t="s">
        <v>207</v>
      </c>
      <c r="J986" t="s">
        <v>40</v>
      </c>
      <c r="K986" s="5">
        <v>35</v>
      </c>
      <c r="L986" s="3">
        <v>70</v>
      </c>
      <c r="M986">
        <v>8</v>
      </c>
      <c r="N986">
        <v>5</v>
      </c>
      <c r="O986" s="3">
        <v>19</v>
      </c>
      <c r="P986" t="s">
        <v>35</v>
      </c>
      <c r="Q986">
        <v>6</v>
      </c>
      <c r="R986" t="s">
        <v>28</v>
      </c>
      <c r="S986" s="3">
        <f t="shared" si="92"/>
        <v>532</v>
      </c>
      <c r="T986" s="3">
        <f t="shared" si="93"/>
        <v>299</v>
      </c>
      <c r="U986" s="3">
        <f t="shared" si="94"/>
        <v>233</v>
      </c>
      <c r="V986" s="8">
        <f t="shared" si="95"/>
        <v>0.43796992481203006</v>
      </c>
    </row>
    <row r="987" spans="1:22" x14ac:dyDescent="0.3">
      <c r="A987" t="s">
        <v>1427</v>
      </c>
      <c r="B987" s="13">
        <v>46800</v>
      </c>
      <c r="C987" s="13" t="str">
        <f t="shared" si="90"/>
        <v>February</v>
      </c>
      <c r="D987" s="13" t="str">
        <f t="shared" si="91"/>
        <v>2028</v>
      </c>
      <c r="E987" t="s">
        <v>1068</v>
      </c>
      <c r="F987" t="s">
        <v>22</v>
      </c>
      <c r="G987" t="s">
        <v>43</v>
      </c>
      <c r="H987" t="s">
        <v>81</v>
      </c>
      <c r="I987" t="s">
        <v>169</v>
      </c>
      <c r="J987" t="s">
        <v>26</v>
      </c>
      <c r="K987" s="5">
        <v>60</v>
      </c>
      <c r="L987" s="3">
        <v>120</v>
      </c>
      <c r="M987">
        <v>2</v>
      </c>
      <c r="N987">
        <v>20</v>
      </c>
      <c r="O987" s="3">
        <v>9</v>
      </c>
      <c r="P987" t="s">
        <v>54</v>
      </c>
      <c r="Q987">
        <v>2</v>
      </c>
      <c r="R987" t="s">
        <v>28</v>
      </c>
      <c r="S987" s="3">
        <f t="shared" si="92"/>
        <v>192</v>
      </c>
      <c r="T987" s="3">
        <f t="shared" si="93"/>
        <v>129</v>
      </c>
      <c r="U987" s="3">
        <f t="shared" si="94"/>
        <v>63</v>
      </c>
      <c r="V987" s="8">
        <f t="shared" si="95"/>
        <v>0.328125</v>
      </c>
    </row>
    <row r="988" spans="1:22" x14ac:dyDescent="0.3">
      <c r="A988" t="s">
        <v>1428</v>
      </c>
      <c r="B988" s="13">
        <v>46801</v>
      </c>
      <c r="C988" s="13" t="str">
        <f t="shared" si="90"/>
        <v>February</v>
      </c>
      <c r="D988" s="13" t="str">
        <f t="shared" si="91"/>
        <v>2028</v>
      </c>
      <c r="E988" t="s">
        <v>666</v>
      </c>
      <c r="F988" t="s">
        <v>22</v>
      </c>
      <c r="G988" t="s">
        <v>71</v>
      </c>
      <c r="H988" t="s">
        <v>64</v>
      </c>
      <c r="I988" t="s">
        <v>226</v>
      </c>
      <c r="J988" t="s">
        <v>50</v>
      </c>
      <c r="K988" s="5">
        <v>12</v>
      </c>
      <c r="L988" s="3">
        <v>30</v>
      </c>
      <c r="M988">
        <v>1</v>
      </c>
      <c r="N988">
        <v>15</v>
      </c>
      <c r="O988" s="3">
        <v>13</v>
      </c>
      <c r="P988" t="s">
        <v>35</v>
      </c>
      <c r="Q988">
        <v>5</v>
      </c>
      <c r="R988" t="s">
        <v>28</v>
      </c>
      <c r="S988" s="3">
        <f t="shared" si="92"/>
        <v>25.5</v>
      </c>
      <c r="T988" s="3">
        <f t="shared" si="93"/>
        <v>25</v>
      </c>
      <c r="U988" s="3">
        <f t="shared" si="94"/>
        <v>0.5</v>
      </c>
      <c r="V988" s="8">
        <f t="shared" si="95"/>
        <v>1.9607843137254902E-2</v>
      </c>
    </row>
    <row r="989" spans="1:22" x14ac:dyDescent="0.3">
      <c r="A989" t="s">
        <v>1429</v>
      </c>
      <c r="B989" s="13">
        <v>46802</v>
      </c>
      <c r="C989" s="13" t="str">
        <f t="shared" si="90"/>
        <v>February</v>
      </c>
      <c r="D989" s="13" t="str">
        <f t="shared" si="91"/>
        <v>2028</v>
      </c>
      <c r="E989" t="s">
        <v>727</v>
      </c>
      <c r="F989" t="s">
        <v>22</v>
      </c>
      <c r="G989" t="s">
        <v>71</v>
      </c>
      <c r="H989" t="s">
        <v>24</v>
      </c>
      <c r="I989" t="s">
        <v>207</v>
      </c>
      <c r="J989" t="s">
        <v>40</v>
      </c>
      <c r="K989" s="5">
        <v>35</v>
      </c>
      <c r="L989" s="3">
        <v>70</v>
      </c>
      <c r="M989">
        <v>2</v>
      </c>
      <c r="N989">
        <v>0</v>
      </c>
      <c r="O989" s="3">
        <v>9</v>
      </c>
      <c r="P989" t="s">
        <v>54</v>
      </c>
      <c r="Q989">
        <v>5</v>
      </c>
      <c r="R989" t="s">
        <v>28</v>
      </c>
      <c r="S989" s="3">
        <f t="shared" si="92"/>
        <v>140</v>
      </c>
      <c r="T989" s="3">
        <f t="shared" si="93"/>
        <v>79</v>
      </c>
      <c r="U989" s="3">
        <f t="shared" si="94"/>
        <v>61</v>
      </c>
      <c r="V989" s="8">
        <f t="shared" si="95"/>
        <v>0.43571428571428572</v>
      </c>
    </row>
    <row r="990" spans="1:22" x14ac:dyDescent="0.3">
      <c r="A990" t="s">
        <v>1430</v>
      </c>
      <c r="B990" s="13">
        <v>46803</v>
      </c>
      <c r="C990" s="13" t="str">
        <f t="shared" si="90"/>
        <v>February</v>
      </c>
      <c r="D990" s="13" t="str">
        <f t="shared" si="91"/>
        <v>2028</v>
      </c>
      <c r="E990" t="s">
        <v>1000</v>
      </c>
      <c r="F990" t="s">
        <v>38</v>
      </c>
      <c r="G990" t="s">
        <v>71</v>
      </c>
      <c r="H990" t="s">
        <v>68</v>
      </c>
      <c r="I990" t="s">
        <v>118</v>
      </c>
      <c r="J990" t="s">
        <v>34</v>
      </c>
      <c r="K990" s="5">
        <v>18</v>
      </c>
      <c r="L990" s="3">
        <v>45</v>
      </c>
      <c r="M990">
        <v>2</v>
      </c>
      <c r="N990">
        <v>0</v>
      </c>
      <c r="O990" s="3">
        <v>13</v>
      </c>
      <c r="P990" t="s">
        <v>27</v>
      </c>
      <c r="Q990">
        <v>3</v>
      </c>
      <c r="R990" t="s">
        <v>28</v>
      </c>
      <c r="S990" s="3">
        <f t="shared" si="92"/>
        <v>90</v>
      </c>
      <c r="T990" s="3">
        <f t="shared" si="93"/>
        <v>49</v>
      </c>
      <c r="U990" s="3">
        <f t="shared" si="94"/>
        <v>41</v>
      </c>
      <c r="V990" s="8">
        <f t="shared" si="95"/>
        <v>0.45555555555555555</v>
      </c>
    </row>
    <row r="991" spans="1:22" x14ac:dyDescent="0.3">
      <c r="A991" t="s">
        <v>1431</v>
      </c>
      <c r="B991" s="13">
        <v>46804</v>
      </c>
      <c r="C991" s="13" t="str">
        <f t="shared" si="90"/>
        <v>February</v>
      </c>
      <c r="D991" s="13" t="str">
        <f t="shared" si="91"/>
        <v>2028</v>
      </c>
      <c r="E991" t="s">
        <v>664</v>
      </c>
      <c r="F991" t="s">
        <v>22</v>
      </c>
      <c r="G991" t="s">
        <v>23</v>
      </c>
      <c r="H991" t="s">
        <v>48</v>
      </c>
      <c r="I991" t="s">
        <v>88</v>
      </c>
      <c r="J991" t="s">
        <v>34</v>
      </c>
      <c r="K991" s="5">
        <v>22</v>
      </c>
      <c r="L991" s="3">
        <v>60</v>
      </c>
      <c r="M991">
        <v>1</v>
      </c>
      <c r="N991">
        <v>20</v>
      </c>
      <c r="O991" s="3">
        <v>7</v>
      </c>
      <c r="P991" t="s">
        <v>45</v>
      </c>
      <c r="Q991">
        <v>2</v>
      </c>
      <c r="R991" t="s">
        <v>28</v>
      </c>
      <c r="S991" s="3">
        <f t="shared" si="92"/>
        <v>48</v>
      </c>
      <c r="T991" s="3">
        <f t="shared" si="93"/>
        <v>29</v>
      </c>
      <c r="U991" s="3">
        <f t="shared" si="94"/>
        <v>19</v>
      </c>
      <c r="V991" s="8">
        <f t="shared" si="95"/>
        <v>0.39583333333333331</v>
      </c>
    </row>
    <row r="992" spans="1:22" x14ac:dyDescent="0.3">
      <c r="A992" t="s">
        <v>1432</v>
      </c>
      <c r="B992" s="13">
        <v>46805</v>
      </c>
      <c r="C992" s="13" t="str">
        <f t="shared" si="90"/>
        <v>February</v>
      </c>
      <c r="D992" s="13" t="str">
        <f t="shared" si="91"/>
        <v>2028</v>
      </c>
      <c r="E992" t="s">
        <v>1433</v>
      </c>
      <c r="F992" t="s">
        <v>38</v>
      </c>
      <c r="G992" t="s">
        <v>31</v>
      </c>
      <c r="H992" t="s">
        <v>68</v>
      </c>
      <c r="I992" t="s">
        <v>78</v>
      </c>
      <c r="J992" t="s">
        <v>50</v>
      </c>
      <c r="K992" s="5">
        <v>18</v>
      </c>
      <c r="L992" s="3">
        <v>45</v>
      </c>
      <c r="M992">
        <v>8</v>
      </c>
      <c r="N992">
        <v>20</v>
      </c>
      <c r="O992" s="3">
        <v>15</v>
      </c>
      <c r="P992" t="s">
        <v>54</v>
      </c>
      <c r="Q992">
        <v>4</v>
      </c>
      <c r="R992" t="s">
        <v>28</v>
      </c>
      <c r="S992" s="3">
        <f t="shared" si="92"/>
        <v>288</v>
      </c>
      <c r="T992" s="3">
        <f t="shared" si="93"/>
        <v>159</v>
      </c>
      <c r="U992" s="3">
        <f t="shared" si="94"/>
        <v>129</v>
      </c>
      <c r="V992" s="8">
        <f t="shared" si="95"/>
        <v>0.44791666666666669</v>
      </c>
    </row>
    <row r="993" spans="1:22" x14ac:dyDescent="0.3">
      <c r="A993" t="s">
        <v>1434</v>
      </c>
      <c r="B993" s="13">
        <v>46806</v>
      </c>
      <c r="C993" s="13" t="str">
        <f t="shared" si="90"/>
        <v>February</v>
      </c>
      <c r="D993" s="13" t="str">
        <f t="shared" si="91"/>
        <v>2028</v>
      </c>
      <c r="E993" t="s">
        <v>499</v>
      </c>
      <c r="F993" t="s">
        <v>22</v>
      </c>
      <c r="G993" t="s">
        <v>71</v>
      </c>
      <c r="H993" t="s">
        <v>81</v>
      </c>
      <c r="I993" t="s">
        <v>118</v>
      </c>
      <c r="J993" t="s">
        <v>34</v>
      </c>
      <c r="K993" s="5">
        <v>18</v>
      </c>
      <c r="L993" s="3">
        <v>45</v>
      </c>
      <c r="M993">
        <v>3</v>
      </c>
      <c r="N993">
        <v>0</v>
      </c>
      <c r="O993" s="3">
        <v>14</v>
      </c>
      <c r="P993" t="s">
        <v>54</v>
      </c>
      <c r="Q993">
        <v>4</v>
      </c>
      <c r="R993" t="s">
        <v>28</v>
      </c>
      <c r="S993" s="3">
        <f t="shared" si="92"/>
        <v>135</v>
      </c>
      <c r="T993" s="3">
        <f t="shared" si="93"/>
        <v>68</v>
      </c>
      <c r="U993" s="3">
        <f t="shared" si="94"/>
        <v>67</v>
      </c>
      <c r="V993" s="8">
        <f t="shared" si="95"/>
        <v>0.49629629629629629</v>
      </c>
    </row>
    <row r="994" spans="1:22" x14ac:dyDescent="0.3">
      <c r="A994" t="s">
        <v>1435</v>
      </c>
      <c r="B994" s="13">
        <v>46807</v>
      </c>
      <c r="C994" s="13" t="str">
        <f t="shared" si="90"/>
        <v>February</v>
      </c>
      <c r="D994" s="13" t="str">
        <f t="shared" si="91"/>
        <v>2028</v>
      </c>
      <c r="E994" t="s">
        <v>240</v>
      </c>
      <c r="F994" t="s">
        <v>22</v>
      </c>
      <c r="G994" t="s">
        <v>43</v>
      </c>
      <c r="H994" t="s">
        <v>81</v>
      </c>
      <c r="I994" t="s">
        <v>146</v>
      </c>
      <c r="J994" t="s">
        <v>26</v>
      </c>
      <c r="K994" s="5">
        <v>50</v>
      </c>
      <c r="L994" s="3">
        <v>95</v>
      </c>
      <c r="M994">
        <v>2</v>
      </c>
      <c r="N994">
        <v>15</v>
      </c>
      <c r="O994" s="3">
        <v>5</v>
      </c>
      <c r="P994" t="s">
        <v>27</v>
      </c>
      <c r="Q994">
        <v>5</v>
      </c>
      <c r="R994" t="s">
        <v>28</v>
      </c>
      <c r="S994" s="3">
        <f t="shared" si="92"/>
        <v>161.5</v>
      </c>
      <c r="T994" s="3">
        <f t="shared" si="93"/>
        <v>105</v>
      </c>
      <c r="U994" s="3">
        <f t="shared" si="94"/>
        <v>56.5</v>
      </c>
      <c r="V994" s="8">
        <f t="shared" si="95"/>
        <v>0.34984520123839008</v>
      </c>
    </row>
    <row r="995" spans="1:22" x14ac:dyDescent="0.3">
      <c r="A995" t="s">
        <v>1436</v>
      </c>
      <c r="B995" s="13">
        <v>46808</v>
      </c>
      <c r="C995" s="13" t="str">
        <f t="shared" si="90"/>
        <v>February</v>
      </c>
      <c r="D995" s="13" t="str">
        <f t="shared" si="91"/>
        <v>2028</v>
      </c>
      <c r="E995" t="s">
        <v>1114</v>
      </c>
      <c r="F995" t="s">
        <v>53</v>
      </c>
      <c r="G995" t="s">
        <v>43</v>
      </c>
      <c r="H995" t="s">
        <v>48</v>
      </c>
      <c r="I995" t="s">
        <v>98</v>
      </c>
      <c r="J995" t="s">
        <v>26</v>
      </c>
      <c r="K995" s="5">
        <v>100</v>
      </c>
      <c r="L995" s="3">
        <v>170</v>
      </c>
      <c r="M995">
        <v>2</v>
      </c>
      <c r="N995">
        <v>10</v>
      </c>
      <c r="O995" s="3">
        <v>9</v>
      </c>
      <c r="P995" t="s">
        <v>35</v>
      </c>
      <c r="Q995">
        <v>4</v>
      </c>
      <c r="R995" t="s">
        <v>28</v>
      </c>
      <c r="S995" s="3">
        <f t="shared" si="92"/>
        <v>306</v>
      </c>
      <c r="T995" s="3">
        <f t="shared" si="93"/>
        <v>209</v>
      </c>
      <c r="U995" s="3">
        <f t="shared" si="94"/>
        <v>97</v>
      </c>
      <c r="V995" s="8">
        <f t="shared" si="95"/>
        <v>0.31699346405228757</v>
      </c>
    </row>
    <row r="996" spans="1:22" x14ac:dyDescent="0.3">
      <c r="A996" t="s">
        <v>1437</v>
      </c>
      <c r="B996" s="13">
        <v>46809</v>
      </c>
      <c r="C996" s="13" t="str">
        <f t="shared" si="90"/>
        <v>February</v>
      </c>
      <c r="D996" s="13" t="str">
        <f t="shared" si="91"/>
        <v>2028</v>
      </c>
      <c r="E996" t="s">
        <v>968</v>
      </c>
      <c r="F996" t="s">
        <v>22</v>
      </c>
      <c r="G996" t="s">
        <v>31</v>
      </c>
      <c r="H996" t="s">
        <v>97</v>
      </c>
      <c r="I996" t="s">
        <v>85</v>
      </c>
      <c r="J996" t="s">
        <v>58</v>
      </c>
      <c r="K996" s="5">
        <v>20</v>
      </c>
      <c r="L996" s="3">
        <v>45</v>
      </c>
      <c r="M996">
        <v>2</v>
      </c>
      <c r="N996">
        <v>25</v>
      </c>
      <c r="O996" s="3">
        <v>20</v>
      </c>
      <c r="P996" t="s">
        <v>45</v>
      </c>
      <c r="Q996">
        <v>7</v>
      </c>
      <c r="R996" t="s">
        <v>28</v>
      </c>
      <c r="S996" s="3">
        <f t="shared" si="92"/>
        <v>67.5</v>
      </c>
      <c r="T996" s="3">
        <f t="shared" si="93"/>
        <v>60</v>
      </c>
      <c r="U996" s="3">
        <f t="shared" si="94"/>
        <v>7.5</v>
      </c>
      <c r="V996" s="8">
        <f t="shared" si="95"/>
        <v>0.1111111111111111</v>
      </c>
    </row>
    <row r="997" spans="1:22" x14ac:dyDescent="0.3">
      <c r="A997" t="s">
        <v>1438</v>
      </c>
      <c r="B997" s="13">
        <v>46810</v>
      </c>
      <c r="C997" s="13" t="str">
        <f t="shared" si="90"/>
        <v>February</v>
      </c>
      <c r="D997" s="13" t="str">
        <f t="shared" si="91"/>
        <v>2028</v>
      </c>
      <c r="E997" t="s">
        <v>1250</v>
      </c>
      <c r="F997" t="s">
        <v>38</v>
      </c>
      <c r="G997" t="s">
        <v>31</v>
      </c>
      <c r="H997" t="s">
        <v>117</v>
      </c>
      <c r="I997" t="s">
        <v>98</v>
      </c>
      <c r="J997" t="s">
        <v>26</v>
      </c>
      <c r="K997" s="5">
        <v>100</v>
      </c>
      <c r="L997" s="3">
        <v>170</v>
      </c>
      <c r="M997">
        <v>8</v>
      </c>
      <c r="N997">
        <v>15</v>
      </c>
      <c r="O997" s="3">
        <v>20</v>
      </c>
      <c r="P997" t="s">
        <v>35</v>
      </c>
      <c r="Q997">
        <v>4</v>
      </c>
      <c r="R997" t="s">
        <v>28</v>
      </c>
      <c r="S997" s="3">
        <f t="shared" si="92"/>
        <v>1156</v>
      </c>
      <c r="T997" s="3">
        <f t="shared" si="93"/>
        <v>820</v>
      </c>
      <c r="U997" s="3">
        <f t="shared" si="94"/>
        <v>336</v>
      </c>
      <c r="V997" s="8">
        <f t="shared" si="95"/>
        <v>0.29065743944636679</v>
      </c>
    </row>
    <row r="998" spans="1:22" x14ac:dyDescent="0.3">
      <c r="A998" t="s">
        <v>1439</v>
      </c>
      <c r="B998" s="13">
        <v>46811</v>
      </c>
      <c r="C998" s="13" t="str">
        <f t="shared" si="90"/>
        <v>February</v>
      </c>
      <c r="D998" s="13" t="str">
        <f t="shared" si="91"/>
        <v>2028</v>
      </c>
      <c r="E998" t="s">
        <v>924</v>
      </c>
      <c r="F998" t="s">
        <v>22</v>
      </c>
      <c r="G998" t="s">
        <v>71</v>
      </c>
      <c r="H998" t="s">
        <v>81</v>
      </c>
      <c r="I998" t="s">
        <v>125</v>
      </c>
      <c r="J998" t="s">
        <v>50</v>
      </c>
      <c r="K998" s="5">
        <v>4</v>
      </c>
      <c r="L998" s="3">
        <v>15</v>
      </c>
      <c r="M998">
        <v>2</v>
      </c>
      <c r="N998">
        <v>20</v>
      </c>
      <c r="O998" s="3">
        <v>10</v>
      </c>
      <c r="P998" t="s">
        <v>27</v>
      </c>
      <c r="Q998">
        <v>2</v>
      </c>
      <c r="R998" t="s">
        <v>28</v>
      </c>
      <c r="S998" s="3">
        <f t="shared" si="92"/>
        <v>24</v>
      </c>
      <c r="T998" s="3">
        <f t="shared" si="93"/>
        <v>18</v>
      </c>
      <c r="U998" s="3">
        <f t="shared" si="94"/>
        <v>6</v>
      </c>
      <c r="V998" s="8">
        <f t="shared" si="95"/>
        <v>0.25</v>
      </c>
    </row>
    <row r="999" spans="1:22" x14ac:dyDescent="0.3">
      <c r="A999" t="s">
        <v>1440</v>
      </c>
      <c r="B999" s="13">
        <v>46812</v>
      </c>
      <c r="C999" s="13" t="str">
        <f t="shared" si="90"/>
        <v>February</v>
      </c>
      <c r="D999" s="13" t="str">
        <f t="shared" si="91"/>
        <v>2028</v>
      </c>
      <c r="E999" t="s">
        <v>309</v>
      </c>
      <c r="F999" t="s">
        <v>38</v>
      </c>
      <c r="G999" t="s">
        <v>43</v>
      </c>
      <c r="H999" t="s">
        <v>44</v>
      </c>
      <c r="I999" t="s">
        <v>118</v>
      </c>
      <c r="J999" t="s">
        <v>34</v>
      </c>
      <c r="K999" s="5">
        <v>18</v>
      </c>
      <c r="L999" s="3">
        <v>45</v>
      </c>
      <c r="M999">
        <v>5</v>
      </c>
      <c r="N999">
        <v>20</v>
      </c>
      <c r="O999" s="3">
        <v>9</v>
      </c>
      <c r="P999" t="s">
        <v>35</v>
      </c>
      <c r="Q999">
        <v>2</v>
      </c>
      <c r="R999" t="s">
        <v>28</v>
      </c>
      <c r="S999" s="3">
        <f t="shared" si="92"/>
        <v>180</v>
      </c>
      <c r="T999" s="3">
        <f t="shared" si="93"/>
        <v>99</v>
      </c>
      <c r="U999" s="3">
        <f t="shared" si="94"/>
        <v>81</v>
      </c>
      <c r="V999" s="8">
        <f t="shared" si="95"/>
        <v>0.45</v>
      </c>
    </row>
    <row r="1000" spans="1:22" x14ac:dyDescent="0.3">
      <c r="A1000" t="s">
        <v>1441</v>
      </c>
      <c r="B1000" s="13">
        <v>46813</v>
      </c>
      <c r="C1000" s="13" t="str">
        <f t="shared" si="90"/>
        <v>March</v>
      </c>
      <c r="D1000" s="13" t="str">
        <f t="shared" si="91"/>
        <v>2028</v>
      </c>
      <c r="E1000" t="s">
        <v>259</v>
      </c>
      <c r="F1000" t="s">
        <v>53</v>
      </c>
      <c r="G1000" t="s">
        <v>31</v>
      </c>
      <c r="H1000" t="s">
        <v>68</v>
      </c>
      <c r="I1000" t="s">
        <v>82</v>
      </c>
      <c r="J1000" t="s">
        <v>50</v>
      </c>
      <c r="K1000" s="5">
        <v>15</v>
      </c>
      <c r="L1000" s="3">
        <v>35</v>
      </c>
      <c r="M1000">
        <v>2</v>
      </c>
      <c r="N1000">
        <v>20</v>
      </c>
      <c r="O1000" s="3">
        <v>14</v>
      </c>
      <c r="P1000" t="s">
        <v>54</v>
      </c>
      <c r="Q1000">
        <v>7</v>
      </c>
      <c r="R1000" t="s">
        <v>28</v>
      </c>
      <c r="S1000" s="3">
        <f t="shared" si="92"/>
        <v>56</v>
      </c>
      <c r="T1000" s="3">
        <f t="shared" si="93"/>
        <v>44</v>
      </c>
      <c r="U1000" s="3">
        <f t="shared" si="94"/>
        <v>12</v>
      </c>
      <c r="V1000" s="8">
        <f t="shared" si="95"/>
        <v>0.21428571428571427</v>
      </c>
    </row>
    <row r="1001" spans="1:22" x14ac:dyDescent="0.3">
      <c r="A1001" t="s">
        <v>1442</v>
      </c>
      <c r="B1001" s="13">
        <v>46814</v>
      </c>
      <c r="C1001" s="13" t="str">
        <f t="shared" si="90"/>
        <v>March</v>
      </c>
      <c r="D1001" s="13" t="str">
        <f t="shared" si="91"/>
        <v>2028</v>
      </c>
      <c r="E1001" t="s">
        <v>1443</v>
      </c>
      <c r="F1001" t="s">
        <v>22</v>
      </c>
      <c r="G1001" t="s">
        <v>23</v>
      </c>
      <c r="H1001" t="s">
        <v>44</v>
      </c>
      <c r="I1001" t="s">
        <v>61</v>
      </c>
      <c r="J1001" t="s">
        <v>26</v>
      </c>
      <c r="K1001" s="5">
        <v>90</v>
      </c>
      <c r="L1001" s="3">
        <v>160</v>
      </c>
      <c r="M1001">
        <v>1</v>
      </c>
      <c r="N1001">
        <v>25</v>
      </c>
      <c r="O1001" s="3">
        <v>11</v>
      </c>
      <c r="P1001" t="s">
        <v>35</v>
      </c>
      <c r="Q1001">
        <v>4</v>
      </c>
      <c r="R1001" t="s">
        <v>28</v>
      </c>
      <c r="S1001" s="3">
        <f t="shared" si="92"/>
        <v>120</v>
      </c>
      <c r="T1001" s="3">
        <f t="shared" si="93"/>
        <v>101</v>
      </c>
      <c r="U1001" s="3">
        <f t="shared" si="94"/>
        <v>19</v>
      </c>
      <c r="V1001" s="8">
        <f t="shared" si="95"/>
        <v>0.15833333333333333</v>
      </c>
    </row>
    <row r="1002" spans="1:22" x14ac:dyDescent="0.3">
      <c r="A1002" t="s">
        <v>1448</v>
      </c>
      <c r="K1002"/>
      <c r="L1002"/>
      <c r="S1002" s="3">
        <f>SUBTOTAL(109,Table1[Revenue])</f>
        <v>300900.25</v>
      </c>
      <c r="T1002" s="3">
        <f>SUBTOTAL(109,Table1[Total_Cost])</f>
        <v>226828</v>
      </c>
      <c r="U1002" s="3">
        <f>SUBTOTAL(109,Table1[Profit])</f>
        <v>74072.25</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485AF-B1CF-4A40-B446-65FD0EE2D9EB}">
  <dimension ref="A3:D42"/>
  <sheetViews>
    <sheetView topLeftCell="A10" workbookViewId="0">
      <selection activeCell="N29" sqref="N29"/>
    </sheetView>
  </sheetViews>
  <sheetFormatPr defaultRowHeight="14.4" x14ac:dyDescent="0.3"/>
  <cols>
    <col min="1" max="1" width="13.77734375" bestFit="1" customWidth="1"/>
    <col min="2" max="2" width="12.109375" bestFit="1" customWidth="1"/>
    <col min="3" max="3" width="14.88671875" bestFit="1" customWidth="1"/>
    <col min="4" max="4" width="25" bestFit="1" customWidth="1"/>
  </cols>
  <sheetData>
    <row r="3" spans="1:4" x14ac:dyDescent="0.3">
      <c r="A3" s="6" t="s">
        <v>1444</v>
      </c>
      <c r="B3" t="s">
        <v>1446</v>
      </c>
      <c r="C3" t="s">
        <v>1449</v>
      </c>
      <c r="D3" t="s">
        <v>1447</v>
      </c>
    </row>
    <row r="4" spans="1:4" x14ac:dyDescent="0.3">
      <c r="A4" s="7" t="s">
        <v>1471</v>
      </c>
      <c r="B4" s="3">
        <v>17053.25</v>
      </c>
      <c r="C4" s="3">
        <v>70403.25</v>
      </c>
      <c r="D4" s="9">
        <v>0.30074165610604814</v>
      </c>
    </row>
    <row r="5" spans="1:4" x14ac:dyDescent="0.3">
      <c r="A5" s="14" t="s">
        <v>1461</v>
      </c>
      <c r="B5" s="3">
        <v>1840.5</v>
      </c>
      <c r="C5" s="3">
        <v>6440.5</v>
      </c>
      <c r="D5" s="9">
        <v>0.28435023989572289</v>
      </c>
    </row>
    <row r="6" spans="1:4" x14ac:dyDescent="0.3">
      <c r="A6" s="14" t="s">
        <v>1462</v>
      </c>
      <c r="B6" s="3">
        <v>1832.5</v>
      </c>
      <c r="C6" s="3">
        <v>6020.5</v>
      </c>
      <c r="D6" s="9">
        <v>0.28141351067763887</v>
      </c>
    </row>
    <row r="7" spans="1:4" x14ac:dyDescent="0.3">
      <c r="A7" s="14" t="s">
        <v>1463</v>
      </c>
      <c r="B7" s="3">
        <v>2411.5</v>
      </c>
      <c r="C7" s="3">
        <v>12199.5</v>
      </c>
      <c r="D7" s="9">
        <v>0.29517555442134141</v>
      </c>
    </row>
    <row r="8" spans="1:4" x14ac:dyDescent="0.3">
      <c r="A8" s="14" t="s">
        <v>1464</v>
      </c>
      <c r="B8" s="3">
        <v>2975.75</v>
      </c>
      <c r="C8" s="3">
        <v>8601.75</v>
      </c>
      <c r="D8" s="9">
        <v>0.33486493304433135</v>
      </c>
    </row>
    <row r="9" spans="1:4" x14ac:dyDescent="0.3">
      <c r="A9" s="14" t="s">
        <v>1465</v>
      </c>
      <c r="B9" s="3">
        <v>3638.25</v>
      </c>
      <c r="C9" s="3">
        <v>13344.25</v>
      </c>
      <c r="D9" s="9">
        <v>0.316878655038832</v>
      </c>
    </row>
    <row r="10" spans="1:4" x14ac:dyDescent="0.3">
      <c r="A10" s="14" t="s">
        <v>1466</v>
      </c>
      <c r="B10" s="3">
        <v>2398.5</v>
      </c>
      <c r="C10" s="3">
        <v>12645.5</v>
      </c>
      <c r="D10" s="9">
        <v>0.30592117680085007</v>
      </c>
    </row>
    <row r="11" spans="1:4" x14ac:dyDescent="0.3">
      <c r="A11" s="14" t="s">
        <v>1467</v>
      </c>
      <c r="B11" s="3">
        <v>1956.25</v>
      </c>
      <c r="C11" s="3">
        <v>11151.25</v>
      </c>
      <c r="D11" s="9">
        <v>0.28415406751396904</v>
      </c>
    </row>
    <row r="12" spans="1:4" x14ac:dyDescent="0.3">
      <c r="A12" s="7" t="s">
        <v>1468</v>
      </c>
      <c r="B12" s="3">
        <v>26405.5</v>
      </c>
      <c r="C12" s="3">
        <v>106949.5</v>
      </c>
      <c r="D12" s="9">
        <v>0.32128232643317972</v>
      </c>
    </row>
    <row r="13" spans="1:4" x14ac:dyDescent="0.3">
      <c r="A13" s="14" t="s">
        <v>1456</v>
      </c>
      <c r="B13" s="3">
        <v>2599</v>
      </c>
      <c r="C13" s="3">
        <v>10505</v>
      </c>
      <c r="D13" s="9">
        <v>0.30173341914571195</v>
      </c>
    </row>
    <row r="14" spans="1:4" x14ac:dyDescent="0.3">
      <c r="A14" s="14" t="s">
        <v>1457</v>
      </c>
      <c r="B14" s="3">
        <v>1430.5</v>
      </c>
      <c r="C14" s="3">
        <v>6025.5</v>
      </c>
      <c r="D14" s="9">
        <v>0.30202075016137725</v>
      </c>
    </row>
    <row r="15" spans="1:4" x14ac:dyDescent="0.3">
      <c r="A15" s="14" t="s">
        <v>1458</v>
      </c>
      <c r="B15" s="3">
        <v>2249.5</v>
      </c>
      <c r="C15" s="3">
        <v>11720.5</v>
      </c>
      <c r="D15" s="9">
        <v>0.29780186724192526</v>
      </c>
    </row>
    <row r="16" spans="1:4" x14ac:dyDescent="0.3">
      <c r="A16" s="14" t="s">
        <v>1459</v>
      </c>
      <c r="B16" s="3">
        <v>1894</v>
      </c>
      <c r="C16" s="3">
        <v>7544</v>
      </c>
      <c r="D16" s="9">
        <v>0.35024713438782401</v>
      </c>
    </row>
    <row r="17" spans="1:4" x14ac:dyDescent="0.3">
      <c r="A17" s="14" t="s">
        <v>1460</v>
      </c>
      <c r="B17" s="3">
        <v>2083</v>
      </c>
      <c r="C17" s="3">
        <v>11385</v>
      </c>
      <c r="D17" s="9">
        <v>0.30293081484679413</v>
      </c>
    </row>
    <row r="18" spans="1:4" x14ac:dyDescent="0.3">
      <c r="A18" s="14" t="s">
        <v>1461</v>
      </c>
      <c r="B18" s="3">
        <v>1953.5</v>
      </c>
      <c r="C18" s="3">
        <v>5682.5</v>
      </c>
      <c r="D18" s="9">
        <v>0.34686275448159204</v>
      </c>
    </row>
    <row r="19" spans="1:4" x14ac:dyDescent="0.3">
      <c r="A19" s="14" t="s">
        <v>1462</v>
      </c>
      <c r="B19" s="3">
        <v>2680.5</v>
      </c>
      <c r="C19" s="3">
        <v>9510.5</v>
      </c>
      <c r="D19" s="9">
        <v>0.35248521250076514</v>
      </c>
    </row>
    <row r="20" spans="1:4" x14ac:dyDescent="0.3">
      <c r="A20" s="14" t="s">
        <v>1463</v>
      </c>
      <c r="B20" s="3">
        <v>1629.75</v>
      </c>
      <c r="C20" s="3">
        <v>6113.75</v>
      </c>
      <c r="D20" s="9">
        <v>0.29141928190106198</v>
      </c>
    </row>
    <row r="21" spans="1:4" x14ac:dyDescent="0.3">
      <c r="A21" s="14" t="s">
        <v>1464</v>
      </c>
      <c r="B21" s="3">
        <v>2268.25</v>
      </c>
      <c r="C21" s="3">
        <v>7763.25</v>
      </c>
      <c r="D21" s="9">
        <v>0.34020657999598919</v>
      </c>
    </row>
    <row r="22" spans="1:4" x14ac:dyDescent="0.3">
      <c r="A22" s="14" t="s">
        <v>1465</v>
      </c>
      <c r="B22" s="3">
        <v>2135.25</v>
      </c>
      <c r="C22" s="3">
        <v>7923.25</v>
      </c>
      <c r="D22" s="9">
        <v>0.3293972490947164</v>
      </c>
    </row>
    <row r="23" spans="1:4" x14ac:dyDescent="0.3">
      <c r="A23" s="14" t="s">
        <v>1466</v>
      </c>
      <c r="B23" s="3">
        <v>2347</v>
      </c>
      <c r="C23" s="3">
        <v>8658</v>
      </c>
      <c r="D23" s="9">
        <v>0.31866354909588446</v>
      </c>
    </row>
    <row r="24" spans="1:4" x14ac:dyDescent="0.3">
      <c r="A24" s="14" t="s">
        <v>1467</v>
      </c>
      <c r="B24" s="3">
        <v>3135.25</v>
      </c>
      <c r="C24" s="3">
        <v>14118.25</v>
      </c>
      <c r="D24" s="9">
        <v>0.32204078768042249</v>
      </c>
    </row>
    <row r="25" spans="1:4" x14ac:dyDescent="0.3">
      <c r="A25" s="7" t="s">
        <v>1469</v>
      </c>
      <c r="B25" s="3">
        <v>27206.75</v>
      </c>
      <c r="C25" s="3">
        <v>112803.75</v>
      </c>
      <c r="D25" s="9">
        <v>0.30934046834974588</v>
      </c>
    </row>
    <row r="26" spans="1:4" x14ac:dyDescent="0.3">
      <c r="A26" s="14" t="s">
        <v>1456</v>
      </c>
      <c r="B26" s="3">
        <v>2190.25</v>
      </c>
      <c r="C26" s="3">
        <v>9943.25</v>
      </c>
      <c r="D26" s="9">
        <v>0.31376576845703447</v>
      </c>
    </row>
    <row r="27" spans="1:4" x14ac:dyDescent="0.3">
      <c r="A27" s="14" t="s">
        <v>1457</v>
      </c>
      <c r="B27" s="3">
        <v>1863</v>
      </c>
      <c r="C27" s="3">
        <v>7828</v>
      </c>
      <c r="D27" s="9">
        <v>0.31778846597883265</v>
      </c>
    </row>
    <row r="28" spans="1:4" x14ac:dyDescent="0.3">
      <c r="A28" s="14" t="s">
        <v>1458</v>
      </c>
      <c r="B28" s="3">
        <v>2120.75</v>
      </c>
      <c r="C28" s="3">
        <v>7939.75</v>
      </c>
      <c r="D28" s="9">
        <v>0.33282392826086116</v>
      </c>
    </row>
    <row r="29" spans="1:4" x14ac:dyDescent="0.3">
      <c r="A29" s="14" t="s">
        <v>1459</v>
      </c>
      <c r="B29" s="3">
        <v>2357.5</v>
      </c>
      <c r="C29" s="3">
        <v>7982.5</v>
      </c>
      <c r="D29" s="9">
        <v>0.33591785316949918</v>
      </c>
    </row>
    <row r="30" spans="1:4" x14ac:dyDescent="0.3">
      <c r="A30" s="14" t="s">
        <v>1460</v>
      </c>
      <c r="B30" s="3">
        <v>1987.25</v>
      </c>
      <c r="C30" s="3">
        <v>6441.25</v>
      </c>
      <c r="D30" s="9">
        <v>0.30783558984162912</v>
      </c>
    </row>
    <row r="31" spans="1:4" x14ac:dyDescent="0.3">
      <c r="A31" s="14" t="s">
        <v>1461</v>
      </c>
      <c r="B31" s="3">
        <v>2322.25</v>
      </c>
      <c r="C31" s="3">
        <v>13019.25</v>
      </c>
      <c r="D31" s="9">
        <v>0.26016588307267779</v>
      </c>
    </row>
    <row r="32" spans="1:4" x14ac:dyDescent="0.3">
      <c r="A32" s="14" t="s">
        <v>1462</v>
      </c>
      <c r="B32" s="3">
        <v>3167.75</v>
      </c>
      <c r="C32" s="3">
        <v>12692.75</v>
      </c>
      <c r="D32" s="9">
        <v>0.27542024068693421</v>
      </c>
    </row>
    <row r="33" spans="1:4" x14ac:dyDescent="0.3">
      <c r="A33" s="14" t="s">
        <v>1463</v>
      </c>
      <c r="B33" s="3">
        <v>2701.75</v>
      </c>
      <c r="C33" s="3">
        <v>12177.75</v>
      </c>
      <c r="D33" s="9">
        <v>0.30215038424531804</v>
      </c>
    </row>
    <row r="34" spans="1:4" x14ac:dyDescent="0.3">
      <c r="A34" s="14" t="s">
        <v>1464</v>
      </c>
      <c r="B34" s="3">
        <v>1499</v>
      </c>
      <c r="C34" s="3">
        <v>6357</v>
      </c>
      <c r="D34" s="9">
        <v>0.30720340986375821</v>
      </c>
    </row>
    <row r="35" spans="1:4" x14ac:dyDescent="0.3">
      <c r="A35" s="14" t="s">
        <v>1465</v>
      </c>
      <c r="B35" s="3">
        <v>3115.75</v>
      </c>
      <c r="C35" s="3">
        <v>12845.75</v>
      </c>
      <c r="D35" s="9">
        <v>0.32133310265542603</v>
      </c>
    </row>
    <row r="36" spans="1:4" x14ac:dyDescent="0.3">
      <c r="A36" s="14" t="s">
        <v>1466</v>
      </c>
      <c r="B36" s="3">
        <v>1735.25</v>
      </c>
      <c r="C36" s="3">
        <v>6804.25</v>
      </c>
      <c r="D36" s="9">
        <v>0.33399257895418444</v>
      </c>
    </row>
    <row r="37" spans="1:4" x14ac:dyDescent="0.3">
      <c r="A37" s="14" t="s">
        <v>1467</v>
      </c>
      <c r="B37" s="3">
        <v>2146.25</v>
      </c>
      <c r="C37" s="3">
        <v>8772.25</v>
      </c>
      <c r="D37" s="9">
        <v>0.30450331322203245</v>
      </c>
    </row>
    <row r="38" spans="1:4" x14ac:dyDescent="0.3">
      <c r="A38" s="7" t="s">
        <v>1470</v>
      </c>
      <c r="B38" s="3">
        <v>3406.75</v>
      </c>
      <c r="C38" s="3">
        <v>10743.75</v>
      </c>
      <c r="D38" s="9">
        <v>0.30745325360018749</v>
      </c>
    </row>
    <row r="39" spans="1:4" x14ac:dyDescent="0.3">
      <c r="A39" s="14" t="s">
        <v>1456</v>
      </c>
      <c r="B39" s="3">
        <v>1720.5</v>
      </c>
      <c r="C39" s="3">
        <v>5222.5</v>
      </c>
      <c r="D39" s="9">
        <v>0.32419752570301508</v>
      </c>
    </row>
    <row r="40" spans="1:4" x14ac:dyDescent="0.3">
      <c r="A40" s="14" t="s">
        <v>1457</v>
      </c>
      <c r="B40" s="3">
        <v>1655.25</v>
      </c>
      <c r="C40" s="3">
        <v>5345.25</v>
      </c>
      <c r="D40" s="9">
        <v>0.29790894409652086</v>
      </c>
    </row>
    <row r="41" spans="1:4" x14ac:dyDescent="0.3">
      <c r="A41" s="14" t="s">
        <v>1458</v>
      </c>
      <c r="B41" s="3">
        <v>31</v>
      </c>
      <c r="C41" s="3">
        <v>176</v>
      </c>
      <c r="D41" s="9">
        <v>0.18630952380952381</v>
      </c>
    </row>
    <row r="42" spans="1:4" x14ac:dyDescent="0.3">
      <c r="A42" s="7" t="s">
        <v>1445</v>
      </c>
      <c r="B42" s="3">
        <v>74072.25</v>
      </c>
      <c r="C42" s="3">
        <v>300900.25</v>
      </c>
      <c r="D42" s="9">
        <v>0.31179368628903753</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37E5B-6CA0-4FC5-9CD3-EAAD3F80A665}">
  <dimension ref="A3:E14"/>
  <sheetViews>
    <sheetView workbookViewId="0">
      <selection activeCell="G16" sqref="G16"/>
    </sheetView>
  </sheetViews>
  <sheetFormatPr defaultRowHeight="14.4" x14ac:dyDescent="0.3"/>
  <cols>
    <col min="1" max="1" width="12.5546875" bestFit="1" customWidth="1"/>
    <col min="2" max="2" width="12.109375" bestFit="1" customWidth="1"/>
    <col min="3" max="3" width="14.88671875" bestFit="1" customWidth="1"/>
    <col min="4" max="4" width="20.77734375" style="3" bestFit="1" customWidth="1"/>
    <col min="5" max="5" width="25" style="8" bestFit="1" customWidth="1"/>
  </cols>
  <sheetData>
    <row r="3" spans="1:5" x14ac:dyDescent="0.3">
      <c r="A3" s="6" t="s">
        <v>1444</v>
      </c>
      <c r="B3" t="s">
        <v>1446</v>
      </c>
      <c r="C3" t="s">
        <v>1449</v>
      </c>
      <c r="D3" s="3" t="s">
        <v>1450</v>
      </c>
      <c r="E3" t="s">
        <v>1447</v>
      </c>
    </row>
    <row r="4" spans="1:5" x14ac:dyDescent="0.3">
      <c r="A4" s="7" t="s">
        <v>57</v>
      </c>
      <c r="B4" s="3">
        <v>9645</v>
      </c>
      <c r="C4" s="3">
        <v>70401</v>
      </c>
      <c r="D4" s="3">
        <v>456</v>
      </c>
      <c r="E4" s="15">
        <v>0.13187932646884445</v>
      </c>
    </row>
    <row r="5" spans="1:5" x14ac:dyDescent="0.3">
      <c r="A5" s="7" t="s">
        <v>186</v>
      </c>
      <c r="B5" s="3">
        <v>6523</v>
      </c>
      <c r="C5" s="3">
        <v>62190</v>
      </c>
      <c r="D5" s="3">
        <v>367</v>
      </c>
      <c r="E5" s="15">
        <v>8.626223948989771E-2</v>
      </c>
    </row>
    <row r="6" spans="1:5" x14ac:dyDescent="0.3">
      <c r="A6" s="7" t="s">
        <v>169</v>
      </c>
      <c r="B6" s="3">
        <v>4820</v>
      </c>
      <c r="C6" s="3">
        <v>12348</v>
      </c>
      <c r="D6" s="3">
        <v>448</v>
      </c>
      <c r="E6" s="15">
        <v>0.3639724691726276</v>
      </c>
    </row>
    <row r="7" spans="1:5" x14ac:dyDescent="0.3">
      <c r="A7" s="7" t="s">
        <v>61</v>
      </c>
      <c r="B7" s="3">
        <v>4405</v>
      </c>
      <c r="C7" s="3">
        <v>13744</v>
      </c>
      <c r="D7" s="3">
        <v>339</v>
      </c>
      <c r="E7" s="15">
        <v>0.31455154058652324</v>
      </c>
    </row>
    <row r="8" spans="1:5" x14ac:dyDescent="0.3">
      <c r="A8" s="7" t="s">
        <v>98</v>
      </c>
      <c r="B8" s="3">
        <v>4233</v>
      </c>
      <c r="C8" s="3">
        <v>14858</v>
      </c>
      <c r="D8" s="3">
        <v>425</v>
      </c>
      <c r="E8" s="15">
        <v>0.27200621590529001</v>
      </c>
    </row>
    <row r="9" spans="1:5" x14ac:dyDescent="0.3">
      <c r="A9" s="7" t="s">
        <v>65</v>
      </c>
      <c r="B9" s="3">
        <v>3342</v>
      </c>
      <c r="C9" s="3">
        <v>17046</v>
      </c>
      <c r="D9" s="3">
        <v>384</v>
      </c>
      <c r="E9" s="15">
        <v>0.1769866851873953</v>
      </c>
    </row>
    <row r="10" spans="1:5" x14ac:dyDescent="0.3">
      <c r="A10" s="7" t="s">
        <v>49</v>
      </c>
      <c r="B10" s="3">
        <v>2806.5</v>
      </c>
      <c r="C10" s="3">
        <v>7717.5</v>
      </c>
      <c r="D10" s="3">
        <v>321</v>
      </c>
      <c r="E10" s="15">
        <v>0.34042971490090512</v>
      </c>
    </row>
    <row r="11" spans="1:5" x14ac:dyDescent="0.3">
      <c r="A11" s="7" t="s">
        <v>39</v>
      </c>
      <c r="B11" s="3">
        <v>2563</v>
      </c>
      <c r="C11" s="3">
        <v>6061</v>
      </c>
      <c r="D11" s="3">
        <v>348</v>
      </c>
      <c r="E11" s="15">
        <v>0.39345911434991082</v>
      </c>
    </row>
    <row r="12" spans="1:5" x14ac:dyDescent="0.3">
      <c r="A12" s="7" t="s">
        <v>146</v>
      </c>
      <c r="B12" s="3">
        <v>2550</v>
      </c>
      <c r="C12" s="3">
        <v>7315</v>
      </c>
      <c r="D12" s="3">
        <v>315</v>
      </c>
      <c r="E12" s="15">
        <v>0.31636058091208602</v>
      </c>
    </row>
    <row r="13" spans="1:5" x14ac:dyDescent="0.3">
      <c r="A13" s="7" t="s">
        <v>25</v>
      </c>
      <c r="B13" s="3">
        <v>2517</v>
      </c>
      <c r="C13" s="3">
        <v>6510</v>
      </c>
      <c r="D13" s="3">
        <v>353</v>
      </c>
      <c r="E13" s="15">
        <v>0.37632459855287159</v>
      </c>
    </row>
    <row r="14" spans="1:5" x14ac:dyDescent="0.3">
      <c r="A14" s="7" t="s">
        <v>1445</v>
      </c>
      <c r="B14" s="3">
        <v>43404.5</v>
      </c>
      <c r="C14" s="3">
        <v>218190.5</v>
      </c>
      <c r="D14" s="3">
        <v>3756</v>
      </c>
      <c r="E14" s="15">
        <v>0.2751642820282601</v>
      </c>
    </row>
  </sheetData>
  <conditionalFormatting pivot="1" sqref="B4:B13">
    <cfRule type="colorScale" priority="4">
      <colorScale>
        <cfvo type="min"/>
        <cfvo type="percentile" val="50"/>
        <cfvo type="max"/>
        <color rgb="FFF8696B"/>
        <color rgb="FFFFEB84"/>
        <color rgb="FF63BE7B"/>
      </colorScale>
    </cfRule>
  </conditionalFormatting>
  <conditionalFormatting pivot="1" sqref="C4:C13">
    <cfRule type="colorScale" priority="3">
      <colorScale>
        <cfvo type="min"/>
        <cfvo type="percentile" val="50"/>
        <cfvo type="max"/>
        <color rgb="FFF8696B"/>
        <color rgb="FFFFEB84"/>
        <color rgb="FF63BE7B"/>
      </colorScale>
    </cfRule>
  </conditionalFormatting>
  <conditionalFormatting pivot="1" sqref="E4:E13">
    <cfRule type="dataBar" priority="2">
      <dataBar>
        <cfvo type="min"/>
        <cfvo type="max"/>
        <color rgb="FF63C384"/>
      </dataBar>
      <extLst>
        <ext xmlns:x14="http://schemas.microsoft.com/office/spreadsheetml/2009/9/main" uri="{B025F937-C7B1-47D3-B67F-A62EFF666E3E}">
          <x14:id>{83FB1DF4-6940-4E3B-A1F6-C66708B503A9}</x14:id>
        </ext>
      </extLst>
    </cfRule>
  </conditionalFormatting>
  <conditionalFormatting pivot="1" sqref="D4:D13">
    <cfRule type="dataBar" priority="1">
      <dataBar>
        <cfvo type="min"/>
        <cfvo type="max"/>
        <color rgb="FFFF555A"/>
      </dataBar>
      <extLst>
        <ext xmlns:x14="http://schemas.microsoft.com/office/spreadsheetml/2009/9/main" uri="{B025F937-C7B1-47D3-B67F-A62EFF666E3E}">
          <x14:id>{84FAB46F-0F4B-45CE-9602-26865FE657D6}</x14:id>
        </ext>
      </extLst>
    </cfRule>
  </conditionalFormatting>
  <pageMargins left="0.7" right="0.7" top="0.75" bottom="0.75" header="0.3" footer="0.3"/>
  <drawing r:id="rId2"/>
  <extLst>
    <ext xmlns:x14="http://schemas.microsoft.com/office/spreadsheetml/2009/9/main" uri="{78C0D931-6437-407d-A8EE-F0AAD7539E65}">
      <x14:conditionalFormattings>
        <x14:conditionalFormatting xmlns:xm="http://schemas.microsoft.com/office/excel/2006/main" pivot="1">
          <x14:cfRule type="dataBar" id="{83FB1DF4-6940-4E3B-A1F6-C66708B503A9}">
            <x14:dataBar minLength="0" maxLength="100" border="1" negativeBarBorderColorSameAsPositive="0">
              <x14:cfvo type="autoMin"/>
              <x14:cfvo type="autoMax"/>
              <x14:borderColor rgb="FF63C384"/>
              <x14:negativeFillColor rgb="FFFF0000"/>
              <x14:negativeBorderColor rgb="FFFF0000"/>
              <x14:axisColor rgb="FF000000"/>
            </x14:dataBar>
          </x14:cfRule>
          <xm:sqref>E4:E13</xm:sqref>
        </x14:conditionalFormatting>
        <x14:conditionalFormatting xmlns:xm="http://schemas.microsoft.com/office/excel/2006/main" pivot="1">
          <x14:cfRule type="dataBar" id="{84FAB46F-0F4B-45CE-9602-26865FE657D6}">
            <x14:dataBar minLength="0" maxLength="100" border="1" negativeBarBorderColorSameAsPositive="0">
              <x14:cfvo type="autoMin"/>
              <x14:cfvo type="autoMax"/>
              <x14:borderColor rgb="FFFF555A"/>
              <x14:negativeFillColor rgb="FFFF0000"/>
              <x14:negativeBorderColor rgb="FFFF0000"/>
              <x14:axisColor rgb="FF000000"/>
            </x14:dataBar>
          </x14:cfRule>
          <xm:sqref>D4:D13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B39CB-DCC8-4BD8-81BD-C345EDAA2A51}">
  <dimension ref="A3:G8"/>
  <sheetViews>
    <sheetView workbookViewId="0">
      <selection activeCell="D35" sqref="D35"/>
    </sheetView>
  </sheetViews>
  <sheetFormatPr defaultRowHeight="14.4" x14ac:dyDescent="0.3"/>
  <cols>
    <col min="1" max="1" width="12.5546875" bestFit="1" customWidth="1"/>
    <col min="2" max="2" width="12.109375" bestFit="1" customWidth="1"/>
    <col min="3" max="3" width="14.88671875" bestFit="1" customWidth="1"/>
    <col min="4" max="4" width="19.6640625" bestFit="1" customWidth="1"/>
    <col min="5" max="5" width="27.109375" bestFit="1" customWidth="1"/>
    <col min="6" max="6" width="12.5546875" bestFit="1" customWidth="1"/>
    <col min="7" max="7" width="22.109375" style="8" customWidth="1"/>
  </cols>
  <sheetData>
    <row r="3" spans="1:7" x14ac:dyDescent="0.3">
      <c r="A3" s="6" t="s">
        <v>1444</v>
      </c>
      <c r="B3" t="s">
        <v>1446</v>
      </c>
      <c r="C3" t="s">
        <v>1449</v>
      </c>
      <c r="D3" t="s">
        <v>1450</v>
      </c>
      <c r="F3" t="s">
        <v>4</v>
      </c>
      <c r="G3" s="8" t="s">
        <v>1472</v>
      </c>
    </row>
    <row r="4" spans="1:7" x14ac:dyDescent="0.3">
      <c r="A4" s="7" t="s">
        <v>23</v>
      </c>
      <c r="B4" s="3">
        <v>21634</v>
      </c>
      <c r="C4" s="3">
        <v>86592</v>
      </c>
      <c r="D4">
        <v>2544</v>
      </c>
      <c r="F4" s="7" t="s">
        <v>23</v>
      </c>
      <c r="G4" s="19">
        <f>D4/C4</f>
        <v>2.9379157427937917E-2</v>
      </c>
    </row>
    <row r="5" spans="1:7" x14ac:dyDescent="0.3">
      <c r="A5" s="7" t="s">
        <v>43</v>
      </c>
      <c r="B5" s="3">
        <v>17842.75</v>
      </c>
      <c r="C5" s="3">
        <v>66582.75</v>
      </c>
      <c r="D5">
        <v>2422</v>
      </c>
      <c r="F5" s="7" t="s">
        <v>43</v>
      </c>
      <c r="G5" s="19">
        <f>D5/C5</f>
        <v>3.637578802317417E-2</v>
      </c>
    </row>
    <row r="6" spans="1:7" x14ac:dyDescent="0.3">
      <c r="A6" s="7" t="s">
        <v>31</v>
      </c>
      <c r="B6" s="3">
        <v>17338.75</v>
      </c>
      <c r="C6" s="3">
        <v>74570.75</v>
      </c>
      <c r="D6">
        <v>3915</v>
      </c>
      <c r="F6" s="7" t="s">
        <v>31</v>
      </c>
      <c r="G6" s="19">
        <f>D6/C6</f>
        <v>5.2500477734232255E-2</v>
      </c>
    </row>
    <row r="7" spans="1:7" x14ac:dyDescent="0.3">
      <c r="A7" s="7" t="s">
        <v>71</v>
      </c>
      <c r="B7" s="3">
        <v>17256.75</v>
      </c>
      <c r="C7" s="3">
        <v>73154.75</v>
      </c>
      <c r="D7">
        <v>2468</v>
      </c>
      <c r="F7" s="7" t="s">
        <v>71</v>
      </c>
      <c r="G7" s="19">
        <f>D7/C7</f>
        <v>3.3736701991326605E-2</v>
      </c>
    </row>
    <row r="8" spans="1:7" x14ac:dyDescent="0.3">
      <c r="A8" s="7" t="s">
        <v>1445</v>
      </c>
      <c r="B8" s="3">
        <v>74072.25</v>
      </c>
      <c r="C8" s="3">
        <v>300900.25</v>
      </c>
      <c r="D8">
        <v>11349</v>
      </c>
    </row>
  </sheetData>
  <conditionalFormatting pivot="1" sqref="B4:B7">
    <cfRule type="colorScale" priority="6">
      <colorScale>
        <cfvo type="min"/>
        <cfvo type="percentile" val="50"/>
        <cfvo type="max"/>
        <color rgb="FFF8696B"/>
        <color rgb="FFFFEB84"/>
        <color rgb="FF63BE7B"/>
      </colorScale>
    </cfRule>
  </conditionalFormatting>
  <conditionalFormatting pivot="1" sqref="D4:D7">
    <cfRule type="dataBar" priority="2">
      <dataBar>
        <cfvo type="min"/>
        <cfvo type="max"/>
        <color rgb="FFFF555A"/>
      </dataBar>
      <extLst>
        <ext xmlns:x14="http://schemas.microsoft.com/office/spreadsheetml/2009/9/main" uri="{B025F937-C7B1-47D3-B67F-A62EFF666E3E}">
          <x14:id>{465CBA6F-EC07-4D59-AB0E-782D05777712}</x14:id>
        </ext>
      </extLst>
    </cfRule>
  </conditionalFormatting>
  <conditionalFormatting pivot="1" sqref="C4:C7">
    <cfRule type="colorScale" priority="1">
      <colorScale>
        <cfvo type="min"/>
        <cfvo type="percentile" val="50"/>
        <cfvo type="max"/>
        <color rgb="FFF8696B"/>
        <color rgb="FFFFEB84"/>
        <color rgb="FF63BE7B"/>
      </colorScale>
    </cfRule>
  </conditionalFormatting>
  <pageMargins left="0.7" right="0.7" top="0.75" bottom="0.75" header="0.3" footer="0.3"/>
  <drawing r:id="rId2"/>
  <tableParts count="1">
    <tablePart r:id="rId3"/>
  </tableParts>
  <extLst>
    <ext xmlns:x14="http://schemas.microsoft.com/office/spreadsheetml/2009/9/main" uri="{78C0D931-6437-407d-A8EE-F0AAD7539E65}">
      <x14:conditionalFormattings>
        <x14:conditionalFormatting xmlns:xm="http://schemas.microsoft.com/office/excel/2006/main" pivot="1">
          <x14:cfRule type="dataBar" id="{465CBA6F-EC07-4D59-AB0E-782D05777712}">
            <x14:dataBar minLength="0" maxLength="100" border="1" negativeBarBorderColorSameAsPositive="0">
              <x14:cfvo type="autoMin"/>
              <x14:cfvo type="autoMax"/>
              <x14:borderColor rgb="FFFF555A"/>
              <x14:negativeFillColor rgb="FFFF0000"/>
              <x14:negativeBorderColor rgb="FFFF0000"/>
              <x14:axisColor rgb="FF000000"/>
            </x14:dataBar>
          </x14:cfRule>
          <xm:sqref>D4:D7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24394-76F2-4044-AB2B-6EB8CC49BA79}">
  <dimension ref="A3:J9"/>
  <sheetViews>
    <sheetView zoomScale="82" workbookViewId="0">
      <selection activeCell="E4" sqref="E4"/>
    </sheetView>
  </sheetViews>
  <sheetFormatPr defaultRowHeight="14.4" x14ac:dyDescent="0.3"/>
  <cols>
    <col min="1" max="1" width="14.5546875" bestFit="1" customWidth="1"/>
    <col min="2" max="2" width="14.88671875" bestFit="1" customWidth="1"/>
    <col min="3" max="3" width="12.109375" bestFit="1" customWidth="1"/>
    <col min="4" max="4" width="19.6640625" bestFit="1" customWidth="1"/>
    <col min="5" max="5" width="30.33203125" bestFit="1" customWidth="1"/>
    <col min="6" max="6" width="19.6640625" customWidth="1"/>
    <col min="7" max="9" width="25.6640625" customWidth="1"/>
    <col min="10" max="10" width="27.109375" customWidth="1"/>
    <col min="13" max="13" width="12.109375" bestFit="1" customWidth="1"/>
    <col min="14" max="14" width="11.109375" bestFit="1" customWidth="1"/>
  </cols>
  <sheetData>
    <row r="3" spans="1:10" x14ac:dyDescent="0.3">
      <c r="A3" s="6" t="s">
        <v>1444</v>
      </c>
      <c r="B3" t="s">
        <v>1449</v>
      </c>
      <c r="C3" t="s">
        <v>1446</v>
      </c>
      <c r="D3" t="s">
        <v>1450</v>
      </c>
      <c r="E3" t="s">
        <v>1498</v>
      </c>
      <c r="G3" s="1" t="s">
        <v>1497</v>
      </c>
      <c r="H3" s="1" t="s">
        <v>16</v>
      </c>
      <c r="I3" s="1" t="s">
        <v>18</v>
      </c>
      <c r="J3" s="1" t="s">
        <v>1496</v>
      </c>
    </row>
    <row r="4" spans="1:10" x14ac:dyDescent="0.3">
      <c r="A4" s="7" t="s">
        <v>34</v>
      </c>
      <c r="B4" s="3">
        <v>19271.5</v>
      </c>
      <c r="C4" s="3">
        <v>8471.5</v>
      </c>
      <c r="D4" s="3">
        <v>2235</v>
      </c>
      <c r="E4" s="15">
        <v>0.43958695482967075</v>
      </c>
      <c r="F4" s="3"/>
      <c r="G4" s="7" t="s">
        <v>58</v>
      </c>
      <c r="H4" s="3">
        <v>171165.25</v>
      </c>
      <c r="I4" s="3">
        <v>25580.25</v>
      </c>
      <c r="J4" s="19">
        <f>I4/H4</f>
        <v>0.14944768286787183</v>
      </c>
    </row>
    <row r="5" spans="1:10" x14ac:dyDescent="0.3">
      <c r="A5" s="7" t="s">
        <v>58</v>
      </c>
      <c r="B5" s="3">
        <v>171165.25</v>
      </c>
      <c r="C5" s="3">
        <v>25580.25</v>
      </c>
      <c r="D5" s="3">
        <v>2395</v>
      </c>
      <c r="E5" s="15">
        <v>0.14944768286787183</v>
      </c>
      <c r="F5" s="3"/>
      <c r="G5" s="7" t="s">
        <v>26</v>
      </c>
      <c r="H5" s="3">
        <v>58267</v>
      </c>
      <c r="I5" s="3">
        <v>19873</v>
      </c>
      <c r="J5" s="19">
        <f>I5/H5</f>
        <v>0.34106784286131087</v>
      </c>
    </row>
    <row r="6" spans="1:10" x14ac:dyDescent="0.3">
      <c r="A6" s="7" t="s">
        <v>40</v>
      </c>
      <c r="B6" s="3">
        <v>27530.25</v>
      </c>
      <c r="C6" s="3">
        <v>10828.25</v>
      </c>
      <c r="D6" s="3">
        <v>2233</v>
      </c>
      <c r="E6" s="15">
        <v>0.39332189137403401</v>
      </c>
      <c r="F6" s="3"/>
      <c r="G6" s="7" t="s">
        <v>50</v>
      </c>
      <c r="H6" s="3">
        <v>24666.25</v>
      </c>
      <c r="I6" s="3">
        <v>9319.25</v>
      </c>
      <c r="J6" s="19">
        <f>I6/H6</f>
        <v>0.37781381442254092</v>
      </c>
    </row>
    <row r="7" spans="1:10" x14ac:dyDescent="0.3">
      <c r="A7" s="7" t="s">
        <v>26</v>
      </c>
      <c r="B7" s="3">
        <v>58267</v>
      </c>
      <c r="C7" s="3">
        <v>19873</v>
      </c>
      <c r="D7" s="3">
        <v>2224</v>
      </c>
      <c r="E7" s="15">
        <v>0.34106784286131087</v>
      </c>
      <c r="F7" s="3"/>
      <c r="G7" s="7" t="s">
        <v>40</v>
      </c>
      <c r="H7" s="3">
        <v>27530.25</v>
      </c>
      <c r="I7" s="3">
        <v>10828.25</v>
      </c>
      <c r="J7" s="19">
        <f>I7/H7</f>
        <v>0.39332189137403401</v>
      </c>
    </row>
    <row r="8" spans="1:10" x14ac:dyDescent="0.3">
      <c r="A8" s="7" t="s">
        <v>50</v>
      </c>
      <c r="B8" s="3">
        <v>24666.25</v>
      </c>
      <c r="C8" s="3">
        <v>9319.25</v>
      </c>
      <c r="D8" s="3">
        <v>2262</v>
      </c>
      <c r="E8" s="15">
        <v>0.37781381442254092</v>
      </c>
      <c r="F8" s="3"/>
      <c r="G8" s="7" t="s">
        <v>34</v>
      </c>
      <c r="H8" s="3">
        <v>19271.5</v>
      </c>
      <c r="I8" s="3">
        <v>8471.5</v>
      </c>
      <c r="J8" s="19">
        <f>I8/H8</f>
        <v>0.43958695482967075</v>
      </c>
    </row>
    <row r="9" spans="1:10" x14ac:dyDescent="0.3">
      <c r="A9" s="7" t="s">
        <v>1445</v>
      </c>
      <c r="B9" s="3">
        <v>300900.25</v>
      </c>
      <c r="C9" s="3">
        <v>74072.25</v>
      </c>
      <c r="D9">
        <v>11349</v>
      </c>
      <c r="E9" s="15">
        <v>0.24616878849386134</v>
      </c>
    </row>
  </sheetData>
  <sortState xmlns:xlrd2="http://schemas.microsoft.com/office/spreadsheetml/2017/richdata2" ref="G4:J8">
    <sortCondition ref="J4:J8"/>
  </sortState>
  <conditionalFormatting pivot="1" sqref="B4:B8">
    <cfRule type="colorScale" priority="11">
      <colorScale>
        <cfvo type="min"/>
        <cfvo type="percentile" val="50"/>
        <cfvo type="max"/>
        <color rgb="FFF8696B"/>
        <color rgb="FFFFEB84"/>
        <color rgb="FF63BE7B"/>
      </colorScale>
    </cfRule>
  </conditionalFormatting>
  <conditionalFormatting pivot="1" sqref="D4:D8">
    <cfRule type="dataBar" priority="6">
      <dataBar>
        <cfvo type="min"/>
        <cfvo type="max"/>
        <color rgb="FFFF555A"/>
      </dataBar>
      <extLst>
        <ext xmlns:x14="http://schemas.microsoft.com/office/spreadsheetml/2009/9/main" uri="{B025F937-C7B1-47D3-B67F-A62EFF666E3E}">
          <x14:id>{167AC2CA-B3F4-4BD8-A58D-69EAA47ADA27}</x14:id>
        </ext>
      </extLst>
    </cfRule>
  </conditionalFormatting>
  <conditionalFormatting pivot="1" sqref="C4:C8">
    <cfRule type="colorScale" priority="5">
      <colorScale>
        <cfvo type="min"/>
        <cfvo type="percentile" val="50"/>
        <cfvo type="max"/>
        <color rgb="FFF8696B"/>
        <color rgb="FFFFEB84"/>
        <color rgb="FF63BE7B"/>
      </colorScale>
    </cfRule>
  </conditionalFormatting>
  <conditionalFormatting sqref="H4:H8">
    <cfRule type="colorScale" priority="3">
      <colorScale>
        <cfvo type="min"/>
        <cfvo type="percentile" val="50"/>
        <cfvo type="max"/>
        <color rgb="FFF8696B"/>
        <color rgb="FFFFEB84"/>
        <color rgb="FF63BE7B"/>
      </colorScale>
    </cfRule>
  </conditionalFormatting>
  <conditionalFormatting sqref="I4:I8">
    <cfRule type="colorScale" priority="2">
      <colorScale>
        <cfvo type="min"/>
        <cfvo type="percentile" val="50"/>
        <cfvo type="max"/>
        <color rgb="FFF8696B"/>
        <color rgb="FFFFEB84"/>
        <color rgb="FF63BE7B"/>
      </colorScale>
    </cfRule>
  </conditionalFormatting>
  <conditionalFormatting pivot="1" sqref="E4:E8">
    <cfRule type="colorScale" priority="1">
      <colorScale>
        <cfvo type="min"/>
        <cfvo type="percentile" val="50"/>
        <cfvo type="max"/>
        <color rgb="FFF8696B"/>
        <color rgb="FFFFEB84"/>
        <color rgb="FF63BE7B"/>
      </colorScale>
    </cfRule>
  </conditionalFormatting>
  <pageMargins left="0.7" right="0.7" top="0.75" bottom="0.75" header="0.3" footer="0.3"/>
  <drawing r:id="rId2"/>
  <tableParts count="1">
    <tablePart r:id="rId3"/>
  </tableParts>
  <extLst>
    <ext xmlns:x14="http://schemas.microsoft.com/office/spreadsheetml/2009/9/main" uri="{78C0D931-6437-407d-A8EE-F0AAD7539E65}">
      <x14:conditionalFormattings>
        <x14:conditionalFormatting xmlns:xm="http://schemas.microsoft.com/office/excel/2006/main" pivot="1">
          <x14:cfRule type="dataBar" id="{167AC2CA-B3F4-4BD8-A58D-69EAA47ADA27}">
            <x14:dataBar minLength="0" maxLength="100" border="1" negativeBarBorderColorSameAsPositive="0">
              <x14:cfvo type="autoMin"/>
              <x14:cfvo type="autoMax"/>
              <x14:borderColor rgb="FFFF555A"/>
              <x14:negativeFillColor rgb="FFFF0000"/>
              <x14:negativeBorderColor rgb="FFFF0000"/>
              <x14:axisColor rgb="FF000000"/>
            </x14:dataBar>
          </x14:cfRule>
          <xm:sqref>D4:D8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7C40-8E19-42E2-A6C7-82BDEF688383}">
  <dimension ref="A3:E7"/>
  <sheetViews>
    <sheetView workbookViewId="0">
      <selection activeCell="G13" sqref="G13"/>
    </sheetView>
  </sheetViews>
  <sheetFormatPr defaultRowHeight="14.4" x14ac:dyDescent="0.3"/>
  <cols>
    <col min="1" max="1" width="12.5546875" bestFit="1" customWidth="1"/>
    <col min="2" max="2" width="14.88671875" bestFit="1" customWidth="1"/>
    <col min="3" max="3" width="12.109375" bestFit="1" customWidth="1"/>
    <col min="4" max="4" width="25" bestFit="1" customWidth="1"/>
    <col min="5" max="5" width="19.6640625" bestFit="1" customWidth="1"/>
  </cols>
  <sheetData>
    <row r="3" spans="1:5" x14ac:dyDescent="0.3">
      <c r="A3" s="6" t="s">
        <v>1444</v>
      </c>
      <c r="B3" t="s">
        <v>1449</v>
      </c>
      <c r="C3" t="s">
        <v>1446</v>
      </c>
      <c r="D3" t="s">
        <v>1447</v>
      </c>
      <c r="E3" t="s">
        <v>1450</v>
      </c>
    </row>
    <row r="4" spans="1:5" x14ac:dyDescent="0.3">
      <c r="A4" s="7" t="s">
        <v>22</v>
      </c>
      <c r="B4" s="3">
        <v>147560</v>
      </c>
      <c r="C4" s="3">
        <v>33514</v>
      </c>
      <c r="D4" s="9">
        <v>0.29208984753320394</v>
      </c>
      <c r="E4" s="3">
        <v>6692</v>
      </c>
    </row>
    <row r="5" spans="1:5" x14ac:dyDescent="0.3">
      <c r="A5" s="7" t="s">
        <v>38</v>
      </c>
      <c r="B5" s="3">
        <v>108140.5</v>
      </c>
      <c r="C5" s="3">
        <v>30064.5</v>
      </c>
      <c r="D5" s="9">
        <v>0.36883040443167603</v>
      </c>
      <c r="E5" s="3">
        <v>2620</v>
      </c>
    </row>
    <row r="6" spans="1:5" x14ac:dyDescent="0.3">
      <c r="A6" s="7" t="s">
        <v>53</v>
      </c>
      <c r="B6" s="3">
        <v>45199.75</v>
      </c>
      <c r="C6" s="3">
        <v>10493.75</v>
      </c>
      <c r="D6" s="9">
        <v>0.30307190371257203</v>
      </c>
      <c r="E6" s="3">
        <v>2037</v>
      </c>
    </row>
    <row r="7" spans="1:5" x14ac:dyDescent="0.3">
      <c r="A7" s="7" t="s">
        <v>1445</v>
      </c>
      <c r="B7" s="3">
        <v>300900.25</v>
      </c>
      <c r="C7" s="3">
        <v>74072.25</v>
      </c>
      <c r="D7">
        <v>0.3117936862890367</v>
      </c>
      <c r="E7">
        <v>11349</v>
      </c>
    </row>
  </sheetData>
  <conditionalFormatting pivot="1" sqref="B4:B6">
    <cfRule type="colorScale" priority="5">
      <colorScale>
        <cfvo type="min"/>
        <cfvo type="max"/>
        <color rgb="FFFFEF9C"/>
        <color rgb="FF63BE7B"/>
      </colorScale>
    </cfRule>
  </conditionalFormatting>
  <conditionalFormatting pivot="1" sqref="C4:C6">
    <cfRule type="colorScale" priority="4">
      <colorScale>
        <cfvo type="min"/>
        <cfvo type="percentile" val="50"/>
        <cfvo type="max"/>
        <color rgb="FFF8696B"/>
        <color rgb="FFFFEB84"/>
        <color rgb="FF63BE7B"/>
      </colorScale>
    </cfRule>
  </conditionalFormatting>
  <conditionalFormatting pivot="1" sqref="B4:B6">
    <cfRule type="colorScale" priority="3">
      <colorScale>
        <cfvo type="min"/>
        <cfvo type="percentile" val="50"/>
        <cfvo type="max"/>
        <color rgb="FFF8696B"/>
        <color rgb="FFFFEB84"/>
        <color rgb="FF63BE7B"/>
      </colorScale>
    </cfRule>
  </conditionalFormatting>
  <conditionalFormatting pivot="1" sqref="D4:D6">
    <cfRule type="dataBar" priority="2">
      <dataBar>
        <cfvo type="min"/>
        <cfvo type="max"/>
        <color rgb="FF63C384"/>
      </dataBar>
      <extLst>
        <ext xmlns:x14="http://schemas.microsoft.com/office/spreadsheetml/2009/9/main" uri="{B025F937-C7B1-47D3-B67F-A62EFF666E3E}">
          <x14:id>{3A4CF443-AEC8-4101-984A-0EEF0BA55C80}</x14:id>
        </ext>
      </extLst>
    </cfRule>
  </conditionalFormatting>
  <conditionalFormatting pivot="1" sqref="E4:E6">
    <cfRule type="dataBar" priority="1">
      <dataBar>
        <cfvo type="min"/>
        <cfvo type="max"/>
        <color rgb="FFFF555A"/>
      </dataBar>
      <extLst>
        <ext xmlns:x14="http://schemas.microsoft.com/office/spreadsheetml/2009/9/main" uri="{B025F937-C7B1-47D3-B67F-A62EFF666E3E}">
          <x14:id>{E1F6C2D9-5189-4415-A673-541B50D780AA}</x14:id>
        </ext>
      </extLst>
    </cfRule>
  </conditionalFormatting>
  <pageMargins left="0.7" right="0.7" top="0.75" bottom="0.75" header="0.3" footer="0.3"/>
  <drawing r:id="rId2"/>
  <extLst>
    <ext xmlns:x14="http://schemas.microsoft.com/office/spreadsheetml/2009/9/main" uri="{78C0D931-6437-407d-A8EE-F0AAD7539E65}">
      <x14:conditionalFormattings>
        <x14:conditionalFormatting xmlns:xm="http://schemas.microsoft.com/office/excel/2006/main" pivot="1">
          <x14:cfRule type="dataBar" id="{3A4CF443-AEC8-4101-984A-0EEF0BA55C80}">
            <x14:dataBar minLength="0" maxLength="100" border="1" negativeBarBorderColorSameAsPositive="0">
              <x14:cfvo type="autoMin"/>
              <x14:cfvo type="autoMax"/>
              <x14:borderColor rgb="FF63C384"/>
              <x14:negativeFillColor rgb="FFFF0000"/>
              <x14:negativeBorderColor rgb="FFFF0000"/>
              <x14:axisColor rgb="FF000000"/>
            </x14:dataBar>
          </x14:cfRule>
          <xm:sqref>D4:D6</xm:sqref>
        </x14:conditionalFormatting>
        <x14:conditionalFormatting xmlns:xm="http://schemas.microsoft.com/office/excel/2006/main" pivot="1">
          <x14:cfRule type="dataBar" id="{E1F6C2D9-5189-4415-A673-541B50D780AA}">
            <x14:dataBar minLength="0" maxLength="100" border="1" negativeBarBorderColorSameAsPositive="0">
              <x14:cfvo type="autoMin"/>
              <x14:cfvo type="autoMax"/>
              <x14:borderColor rgb="FFFF555A"/>
              <x14:negativeFillColor rgb="FFFF0000"/>
              <x14:negativeBorderColor rgb="FFFF0000"/>
              <x14:axisColor rgb="FF000000"/>
            </x14:dataBar>
          </x14:cfRule>
          <xm:sqref>E4:E6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36259-E22D-4978-AE26-B3F4B98D61E4}">
  <dimension ref="A3:E11"/>
  <sheetViews>
    <sheetView workbookViewId="0">
      <selection activeCell="D4" sqref="D4"/>
    </sheetView>
  </sheetViews>
  <sheetFormatPr defaultRowHeight="14.4" x14ac:dyDescent="0.3"/>
  <cols>
    <col min="1" max="1" width="12.5546875" bestFit="1" customWidth="1"/>
    <col min="2" max="2" width="14.88671875" bestFit="1" customWidth="1"/>
    <col min="3" max="3" width="12.109375" bestFit="1" customWidth="1"/>
    <col min="4" max="4" width="25" bestFit="1" customWidth="1"/>
    <col min="5" max="5" width="20.77734375" bestFit="1" customWidth="1"/>
    <col min="6" max="6" width="6.33203125" bestFit="1" customWidth="1"/>
    <col min="7" max="7" width="10.77734375" bestFit="1" customWidth="1"/>
    <col min="8" max="8" width="11.5546875" bestFit="1" customWidth="1"/>
    <col min="9" max="9" width="12" bestFit="1" customWidth="1"/>
    <col min="10" max="10" width="2" bestFit="1" customWidth="1"/>
    <col min="11" max="14" width="3" bestFit="1" customWidth="1"/>
    <col min="15" max="15" width="14.77734375" bestFit="1" customWidth="1"/>
    <col min="16" max="16" width="9.44140625" bestFit="1" customWidth="1"/>
    <col min="17" max="17" width="2" bestFit="1" customWidth="1"/>
    <col min="18" max="22" width="3" bestFit="1" customWidth="1"/>
    <col min="23" max="23" width="12.109375" bestFit="1" customWidth="1"/>
    <col min="24" max="24" width="16.77734375" bestFit="1" customWidth="1"/>
    <col min="25" max="25" width="2" bestFit="1" customWidth="1"/>
    <col min="26" max="29" width="3" bestFit="1" customWidth="1"/>
    <col min="30" max="30" width="19.5546875" bestFit="1" customWidth="1"/>
    <col min="31" max="31" width="8.33203125" bestFit="1" customWidth="1"/>
    <col min="32" max="32" width="2" bestFit="1" customWidth="1"/>
    <col min="33" max="36" width="3" bestFit="1" customWidth="1"/>
    <col min="37" max="37" width="11" bestFit="1" customWidth="1"/>
    <col min="38" max="38" width="10.77734375" bestFit="1" customWidth="1"/>
  </cols>
  <sheetData>
    <row r="3" spans="1:5" x14ac:dyDescent="0.3">
      <c r="A3" s="6" t="s">
        <v>1444</v>
      </c>
      <c r="B3" t="s">
        <v>1449</v>
      </c>
      <c r="C3" t="s">
        <v>1446</v>
      </c>
      <c r="D3" s="9" t="s">
        <v>1447</v>
      </c>
      <c r="E3" s="3" t="s">
        <v>1450</v>
      </c>
    </row>
    <row r="4" spans="1:5" x14ac:dyDescent="0.3">
      <c r="A4" s="7">
        <v>0</v>
      </c>
      <c r="B4" s="3">
        <v>41330</v>
      </c>
      <c r="C4" s="3">
        <v>15012</v>
      </c>
      <c r="D4" s="9">
        <v>0.41096280550555503</v>
      </c>
      <c r="E4" s="3">
        <v>1545</v>
      </c>
    </row>
    <row r="5" spans="1:5" x14ac:dyDescent="0.3">
      <c r="A5" s="7">
        <v>5</v>
      </c>
      <c r="B5" s="3">
        <v>48473.75</v>
      </c>
      <c r="C5" s="3">
        <v>14481.75</v>
      </c>
      <c r="D5" s="9">
        <v>0.39563704943551126</v>
      </c>
      <c r="E5" s="3">
        <v>1355</v>
      </c>
    </row>
    <row r="6" spans="1:5" x14ac:dyDescent="0.3">
      <c r="A6" s="7">
        <v>10</v>
      </c>
      <c r="B6" s="3">
        <v>48595.5</v>
      </c>
      <c r="C6" s="3">
        <v>13610.5</v>
      </c>
      <c r="D6" s="9">
        <v>0.33703426300721689</v>
      </c>
      <c r="E6" s="3">
        <v>1762</v>
      </c>
    </row>
    <row r="7" spans="1:5" x14ac:dyDescent="0.3">
      <c r="A7" s="7">
        <v>15</v>
      </c>
      <c r="B7" s="3">
        <v>44310.5</v>
      </c>
      <c r="C7" s="3">
        <v>11153.5</v>
      </c>
      <c r="D7" s="9">
        <v>0.31136714713453473</v>
      </c>
      <c r="E7" s="3">
        <v>1833</v>
      </c>
    </row>
    <row r="8" spans="1:5" x14ac:dyDescent="0.3">
      <c r="A8" s="7">
        <v>20</v>
      </c>
      <c r="B8" s="3">
        <v>79588</v>
      </c>
      <c r="C8" s="3">
        <v>14211</v>
      </c>
      <c r="D8" s="9">
        <v>0.25927175980399275</v>
      </c>
      <c r="E8" s="3">
        <v>3161</v>
      </c>
    </row>
    <row r="9" spans="1:5" x14ac:dyDescent="0.3">
      <c r="A9" s="7">
        <v>25</v>
      </c>
      <c r="B9" s="3">
        <v>38077.5</v>
      </c>
      <c r="C9" s="3">
        <v>5423.5</v>
      </c>
      <c r="D9" s="9">
        <v>0.22247627555294244</v>
      </c>
      <c r="E9" s="3">
        <v>1663</v>
      </c>
    </row>
    <row r="10" spans="1:5" x14ac:dyDescent="0.3">
      <c r="A10" s="7">
        <v>30</v>
      </c>
      <c r="B10" s="3">
        <v>525</v>
      </c>
      <c r="C10" s="3">
        <v>180</v>
      </c>
      <c r="D10" s="9">
        <v>0.33106060606060606</v>
      </c>
      <c r="E10" s="3">
        <v>30</v>
      </c>
    </row>
    <row r="11" spans="1:5" x14ac:dyDescent="0.3">
      <c r="A11" s="7" t="s">
        <v>1445</v>
      </c>
      <c r="B11" s="3">
        <v>300900.25</v>
      </c>
      <c r="C11" s="3">
        <v>74072.25</v>
      </c>
      <c r="D11" s="9">
        <v>0.31179368628903698</v>
      </c>
      <c r="E11" s="3">
        <v>11349</v>
      </c>
    </row>
  </sheetData>
  <conditionalFormatting sqref="A4:A10">
    <cfRule type="colorScale" priority="5">
      <colorScale>
        <cfvo type="min"/>
        <cfvo type="max"/>
        <color rgb="FFFCFCFF"/>
        <color rgb="FF63BE7B"/>
      </colorScale>
    </cfRule>
  </conditionalFormatting>
  <conditionalFormatting pivot="1" sqref="B4:B10">
    <cfRule type="colorScale" priority="4">
      <colorScale>
        <cfvo type="min"/>
        <cfvo type="percentile" val="50"/>
        <cfvo type="max"/>
        <color rgb="FFF8696B"/>
        <color rgb="FFFFEB84"/>
        <color rgb="FF63BE7B"/>
      </colorScale>
    </cfRule>
  </conditionalFormatting>
  <conditionalFormatting pivot="1" sqref="C4:C10">
    <cfRule type="colorScale" priority="3">
      <colorScale>
        <cfvo type="min"/>
        <cfvo type="percentile" val="50"/>
        <cfvo type="max"/>
        <color rgb="FFF8696B"/>
        <color rgb="FFFFEB84"/>
        <color rgb="FF63BE7B"/>
      </colorScale>
    </cfRule>
  </conditionalFormatting>
  <conditionalFormatting pivot="1" sqref="D4:D10">
    <cfRule type="dataBar" priority="2">
      <dataBar>
        <cfvo type="min"/>
        <cfvo type="max"/>
        <color rgb="FF63C384"/>
      </dataBar>
      <extLst>
        <ext xmlns:x14="http://schemas.microsoft.com/office/spreadsheetml/2009/9/main" uri="{B025F937-C7B1-47D3-B67F-A62EFF666E3E}">
          <x14:id>{7FBA53BE-25C0-4279-80E6-E2F309041C5D}</x14:id>
        </ext>
      </extLst>
    </cfRule>
  </conditionalFormatting>
  <conditionalFormatting pivot="1" sqref="E4:E10">
    <cfRule type="dataBar" priority="1">
      <dataBar>
        <cfvo type="min"/>
        <cfvo type="max"/>
        <color rgb="FFFF555A"/>
      </dataBar>
      <extLst>
        <ext xmlns:x14="http://schemas.microsoft.com/office/spreadsheetml/2009/9/main" uri="{B025F937-C7B1-47D3-B67F-A62EFF666E3E}">
          <x14:id>{73014A3D-11E3-49CD-B27A-BAF343F1C9B9}</x14:id>
        </ext>
      </extLst>
    </cfRule>
  </conditionalFormatting>
  <pageMargins left="0.7" right="0.7" top="0.75" bottom="0.75" header="0.3" footer="0.3"/>
  <drawing r:id="rId2"/>
  <extLst>
    <ext xmlns:x14="http://schemas.microsoft.com/office/spreadsheetml/2009/9/main" uri="{78C0D931-6437-407d-A8EE-F0AAD7539E65}">
      <x14:conditionalFormattings>
        <x14:conditionalFormatting xmlns:xm="http://schemas.microsoft.com/office/excel/2006/main" pivot="1">
          <x14:cfRule type="dataBar" id="{7FBA53BE-25C0-4279-80E6-E2F309041C5D}">
            <x14:dataBar minLength="0" maxLength="100" border="1" negativeBarBorderColorSameAsPositive="0">
              <x14:cfvo type="autoMin"/>
              <x14:cfvo type="autoMax"/>
              <x14:borderColor rgb="FF63C384"/>
              <x14:negativeFillColor rgb="FFFF0000"/>
              <x14:negativeBorderColor rgb="FFFF0000"/>
              <x14:axisColor rgb="FF000000"/>
            </x14:dataBar>
          </x14:cfRule>
          <xm:sqref>D4:D10</xm:sqref>
        </x14:conditionalFormatting>
        <x14:conditionalFormatting xmlns:xm="http://schemas.microsoft.com/office/excel/2006/main" pivot="1">
          <x14:cfRule type="dataBar" id="{73014A3D-11E3-49CD-B27A-BAF343F1C9B9}">
            <x14:dataBar minLength="0" maxLength="100" border="1" negativeBarBorderColorSameAsPositive="0">
              <x14:cfvo type="autoMin"/>
              <x14:cfvo type="autoMax"/>
              <x14:borderColor rgb="FFFF555A"/>
              <x14:negativeFillColor rgb="FFFF0000"/>
              <x14:negativeBorderColor rgb="FFFF0000"/>
              <x14:axisColor rgb="FF000000"/>
            </x14:dataBar>
          </x14:cfRule>
          <xm:sqref>E4:E10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2E33E-6D22-4EDD-AEB0-7E6AF5F0E7BA}">
  <dimension ref="A3:D14"/>
  <sheetViews>
    <sheetView workbookViewId="0">
      <selection activeCell="D4" sqref="D4"/>
    </sheetView>
  </sheetViews>
  <sheetFormatPr defaultRowHeight="14.4" x14ac:dyDescent="0.3"/>
  <cols>
    <col min="1" max="1" width="13.33203125" bestFit="1" customWidth="1"/>
    <col min="2" max="2" width="12.109375" bestFit="1" customWidth="1"/>
    <col min="3" max="3" width="14.88671875" bestFit="1" customWidth="1"/>
    <col min="4" max="4" width="25" bestFit="1" customWidth="1"/>
  </cols>
  <sheetData>
    <row r="3" spans="1:4" x14ac:dyDescent="0.3">
      <c r="A3" s="6" t="s">
        <v>1444</v>
      </c>
      <c r="B3" t="s">
        <v>1446</v>
      </c>
      <c r="C3" t="s">
        <v>1449</v>
      </c>
      <c r="D3" t="s">
        <v>1447</v>
      </c>
    </row>
    <row r="4" spans="1:4" x14ac:dyDescent="0.3">
      <c r="A4" s="7" t="s">
        <v>97</v>
      </c>
      <c r="B4" s="3">
        <v>8774.25</v>
      </c>
      <c r="C4" s="3">
        <v>36531.25</v>
      </c>
      <c r="D4" s="10">
        <v>0.31950097943759992</v>
      </c>
    </row>
    <row r="5" spans="1:4" x14ac:dyDescent="0.3">
      <c r="A5" s="7" t="s">
        <v>32</v>
      </c>
      <c r="B5" s="3">
        <v>8356.75</v>
      </c>
      <c r="C5" s="3">
        <v>39864.75</v>
      </c>
      <c r="D5" s="10">
        <v>0.30678849187688606</v>
      </c>
    </row>
    <row r="6" spans="1:4" x14ac:dyDescent="0.3">
      <c r="A6" s="7" t="s">
        <v>48</v>
      </c>
      <c r="B6" s="3">
        <v>7891.5</v>
      </c>
      <c r="C6" s="3">
        <v>35644.5</v>
      </c>
      <c r="D6" s="10">
        <v>0.31798295171555924</v>
      </c>
    </row>
    <row r="7" spans="1:4" x14ac:dyDescent="0.3">
      <c r="A7" s="7" t="s">
        <v>117</v>
      </c>
      <c r="B7" s="3">
        <v>7792.5</v>
      </c>
      <c r="C7" s="3">
        <v>30276.5</v>
      </c>
      <c r="D7" s="10">
        <v>0.30671581565093231</v>
      </c>
    </row>
    <row r="8" spans="1:4" x14ac:dyDescent="0.3">
      <c r="A8" s="7" t="s">
        <v>44</v>
      </c>
      <c r="B8" s="3">
        <v>7354.5</v>
      </c>
      <c r="C8" s="3">
        <v>28128.5</v>
      </c>
      <c r="D8" s="10">
        <v>0.30613896691033277</v>
      </c>
    </row>
    <row r="9" spans="1:4" x14ac:dyDescent="0.3">
      <c r="A9" s="7" t="s">
        <v>91</v>
      </c>
      <c r="B9" s="3">
        <v>7219.75</v>
      </c>
      <c r="C9" s="3">
        <v>26797.75</v>
      </c>
      <c r="D9" s="10">
        <v>0.32719921002273206</v>
      </c>
    </row>
    <row r="10" spans="1:4" x14ac:dyDescent="0.3">
      <c r="A10" s="7" t="s">
        <v>68</v>
      </c>
      <c r="B10" s="3">
        <v>7013.5</v>
      </c>
      <c r="C10" s="3">
        <v>24978.5</v>
      </c>
      <c r="D10" s="10">
        <v>0.30102975768439544</v>
      </c>
    </row>
    <row r="11" spans="1:4" x14ac:dyDescent="0.3">
      <c r="A11" s="7" t="s">
        <v>24</v>
      </c>
      <c r="B11" s="3">
        <v>6629.25</v>
      </c>
      <c r="C11" s="3">
        <v>25067.25</v>
      </c>
      <c r="D11" s="10">
        <v>0.32309544198051615</v>
      </c>
    </row>
    <row r="12" spans="1:4" x14ac:dyDescent="0.3">
      <c r="A12" s="7" t="s">
        <v>64</v>
      </c>
      <c r="B12" s="3">
        <v>6610.25</v>
      </c>
      <c r="C12" s="3">
        <v>29005.25</v>
      </c>
      <c r="D12" s="10">
        <v>0.29465013101870963</v>
      </c>
    </row>
    <row r="13" spans="1:4" x14ac:dyDescent="0.3">
      <c r="A13" s="7" t="s">
        <v>81</v>
      </c>
      <c r="B13" s="3">
        <v>6430</v>
      </c>
      <c r="C13" s="3">
        <v>24606</v>
      </c>
      <c r="D13" s="10">
        <v>0.31044411680067241</v>
      </c>
    </row>
    <row r="14" spans="1:4" x14ac:dyDescent="0.3">
      <c r="A14" s="7" t="s">
        <v>1445</v>
      </c>
      <c r="B14" s="3">
        <v>74072.25</v>
      </c>
      <c r="C14" s="3">
        <v>300900.25</v>
      </c>
      <c r="D14">
        <v>0.31179368628903742</v>
      </c>
    </row>
  </sheetData>
  <conditionalFormatting pivot="1" sqref="B4:B13">
    <cfRule type="colorScale" priority="3">
      <colorScale>
        <cfvo type="min"/>
        <cfvo type="percentile" val="50"/>
        <cfvo type="max"/>
        <color rgb="FFF8696B"/>
        <color rgb="FFFFEB84"/>
        <color rgb="FF63BE7B"/>
      </colorScale>
    </cfRule>
  </conditionalFormatting>
  <conditionalFormatting pivot="1" sqref="C4:C13">
    <cfRule type="colorScale" priority="2">
      <colorScale>
        <cfvo type="min"/>
        <cfvo type="percentile" val="50"/>
        <cfvo type="max"/>
        <color rgb="FFF8696B"/>
        <color rgb="FFFFEB84"/>
        <color rgb="FF63BE7B"/>
      </colorScale>
    </cfRule>
  </conditionalFormatting>
  <conditionalFormatting pivot="1" sqref="D4:D13">
    <cfRule type="dataBar" priority="1">
      <dataBar>
        <cfvo type="min"/>
        <cfvo type="max"/>
        <color rgb="FF63C384"/>
      </dataBar>
      <extLst>
        <ext xmlns:x14="http://schemas.microsoft.com/office/spreadsheetml/2009/9/main" uri="{B025F937-C7B1-47D3-B67F-A62EFF666E3E}">
          <x14:id>{D853A5BB-65B9-432C-AD50-EE4E3E86EFF5}</x14:id>
        </ext>
      </extLst>
    </cfRule>
  </conditionalFormatting>
  <pageMargins left="0.7" right="0.7" top="0.75" bottom="0.75" header="0.3" footer="0.3"/>
  <drawing r:id="rId2"/>
  <extLst>
    <ext xmlns:x14="http://schemas.microsoft.com/office/spreadsheetml/2009/9/main" uri="{78C0D931-6437-407d-A8EE-F0AAD7539E65}">
      <x14:conditionalFormattings>
        <x14:conditionalFormatting xmlns:xm="http://schemas.microsoft.com/office/excel/2006/main" pivot="1">
          <x14:cfRule type="dataBar" id="{D853A5BB-65B9-432C-AD50-EE4E3E86EFF5}">
            <x14:dataBar minLength="0" maxLength="100" border="1" negativeBarBorderColorSameAsPositive="0">
              <x14:cfvo type="autoMin"/>
              <x14:cfvo type="autoMax"/>
              <x14:borderColor rgb="FF63C384"/>
              <x14:negativeFillColor rgb="FFFF0000"/>
              <x14:negativeBorderColor rgb="FFFF0000"/>
              <x14:axisColor rgb="FF000000"/>
            </x14:dataBar>
          </x14:cfRule>
          <xm:sqref>D4:D13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4DD4B-4EDD-4476-B3C1-943EF03132DF}">
  <dimension ref="A3:D8"/>
  <sheetViews>
    <sheetView workbookViewId="0">
      <selection activeCell="G5" sqref="G5"/>
    </sheetView>
  </sheetViews>
  <sheetFormatPr defaultRowHeight="14.4" x14ac:dyDescent="0.3"/>
  <cols>
    <col min="1" max="1" width="14.5546875" bestFit="1" customWidth="1"/>
    <col min="2" max="2" width="11.21875" bestFit="1" customWidth="1"/>
    <col min="3" max="3" width="13.109375" bestFit="1" customWidth="1"/>
    <col min="4" max="4" width="19.6640625" bestFit="1" customWidth="1"/>
  </cols>
  <sheetData>
    <row r="3" spans="1:4" x14ac:dyDescent="0.3">
      <c r="A3" s="6" t="s">
        <v>1444</v>
      </c>
      <c r="B3" t="s">
        <v>1451</v>
      </c>
      <c r="C3" t="s">
        <v>1452</v>
      </c>
      <c r="D3" s="9" t="s">
        <v>1453</v>
      </c>
    </row>
    <row r="4" spans="1:4" x14ac:dyDescent="0.3">
      <c r="A4" s="7" t="s">
        <v>45</v>
      </c>
      <c r="B4" s="3">
        <v>19447</v>
      </c>
      <c r="C4" s="3">
        <v>77466</v>
      </c>
      <c r="D4" s="9">
        <v>0.32033241145271407</v>
      </c>
    </row>
    <row r="5" spans="1:4" x14ac:dyDescent="0.3">
      <c r="A5" s="7" t="s">
        <v>35</v>
      </c>
      <c r="B5" s="3">
        <v>19005.75</v>
      </c>
      <c r="C5" s="3">
        <v>82297.75</v>
      </c>
      <c r="D5" s="9">
        <v>0.3113715958179778</v>
      </c>
    </row>
    <row r="6" spans="1:4" x14ac:dyDescent="0.3">
      <c r="A6" s="7" t="s">
        <v>27</v>
      </c>
      <c r="B6" s="3">
        <v>18038.5</v>
      </c>
      <c r="C6" s="3">
        <v>72822.5</v>
      </c>
      <c r="D6" s="9">
        <v>0.30349802071732512</v>
      </c>
    </row>
    <row r="7" spans="1:4" x14ac:dyDescent="0.3">
      <c r="A7" s="7" t="s">
        <v>54</v>
      </c>
      <c r="B7" s="3">
        <v>17581</v>
      </c>
      <c r="C7" s="3">
        <v>68314</v>
      </c>
      <c r="D7" s="9">
        <v>0.31203610190592435</v>
      </c>
    </row>
    <row r="8" spans="1:4" x14ac:dyDescent="0.3">
      <c r="A8" s="7" t="s">
        <v>1445</v>
      </c>
      <c r="B8" s="3">
        <v>74072.25</v>
      </c>
      <c r="C8" s="3">
        <v>300900.25</v>
      </c>
      <c r="D8" s="9">
        <v>0.31179368628903753</v>
      </c>
    </row>
  </sheetData>
  <conditionalFormatting pivot="1" sqref="B4:B7">
    <cfRule type="colorScale" priority="3">
      <colorScale>
        <cfvo type="min"/>
        <cfvo type="percentile" val="50"/>
        <cfvo type="max"/>
        <color rgb="FFF8696B"/>
        <color rgb="FFFFEB84"/>
        <color rgb="FF63BE7B"/>
      </colorScale>
    </cfRule>
  </conditionalFormatting>
  <conditionalFormatting pivot="1" sqref="C4:C7">
    <cfRule type="colorScale" priority="2">
      <colorScale>
        <cfvo type="min"/>
        <cfvo type="percentile" val="50"/>
        <cfvo type="max"/>
        <color rgb="FFF8696B"/>
        <color rgb="FFFFEB84"/>
        <color rgb="FF63BE7B"/>
      </colorScale>
    </cfRule>
  </conditionalFormatting>
  <conditionalFormatting pivot="1" sqref="D4:D7">
    <cfRule type="dataBar" priority="1">
      <dataBar>
        <cfvo type="min"/>
        <cfvo type="max"/>
        <color rgb="FFFF555A"/>
      </dataBar>
      <extLst>
        <ext xmlns:x14="http://schemas.microsoft.com/office/spreadsheetml/2009/9/main" uri="{B025F937-C7B1-47D3-B67F-A62EFF666E3E}">
          <x14:id>{5E064CE3-9528-40E5-B2E9-53300B277F73}</x14:id>
        </ext>
      </extLst>
    </cfRule>
  </conditionalFormatting>
  <pageMargins left="0.7" right="0.7" top="0.75" bottom="0.75" header="0.3" footer="0.3"/>
  <drawing r:id="rId2"/>
  <extLst>
    <ext xmlns:x14="http://schemas.microsoft.com/office/spreadsheetml/2009/9/main" uri="{78C0D931-6437-407d-A8EE-F0AAD7539E65}">
      <x14:conditionalFormattings>
        <x14:conditionalFormatting xmlns:xm="http://schemas.microsoft.com/office/excel/2006/main" pivot="1">
          <x14:cfRule type="dataBar" id="{5E064CE3-9528-40E5-B2E9-53300B277F73}">
            <x14:dataBar minLength="0" maxLength="100" border="1" negativeBarBorderColorSameAsPositive="0">
              <x14:cfvo type="autoMin"/>
              <x14:cfvo type="autoMax"/>
              <x14:borderColor rgb="FFFF555A"/>
              <x14:negativeFillColor rgb="FFFF0000"/>
              <x14:negativeBorderColor rgb="FFFF0000"/>
              <x14:axisColor rgb="FF000000"/>
            </x14:dataBar>
          </x14:cfRule>
          <xm:sqref>D4:D7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Orders</vt:lpstr>
      <vt:lpstr>Time Series Analysis</vt:lpstr>
      <vt:lpstr>Product Analysis</vt:lpstr>
      <vt:lpstr>Region Analysis</vt:lpstr>
      <vt:lpstr>Product Category Analysis</vt:lpstr>
      <vt:lpstr>Customer Segment Analysis</vt:lpstr>
      <vt:lpstr>Discount Analysis</vt:lpstr>
      <vt:lpstr>Salespeople Analysis</vt:lpstr>
      <vt:lpstr>Payment Method Analysis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PETER</cp:lastModifiedBy>
  <dcterms:created xsi:type="dcterms:W3CDTF">2026-07-23T18:27:10Z</dcterms:created>
  <dcterms:modified xsi:type="dcterms:W3CDTF">2026-08-06T09:32:01Z</dcterms:modified>
</cp:coreProperties>
</file>